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Nad_17_38 - Bavory, tůně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'Nad_17_38 - Bavory, tůně ...'!$C$119:$K$189</definedName>
    <definedName name="_xlnm.Print_Area" localSheetId="1">'Nad_17_38 - Bavory, tůně ...'!$C$4:$J$76,'Nad_17_38 - Bavory, tůně ...'!$C$82:$J$103,'Nad_17_38 - Bavory, tůně ...'!$C$109:$K$189</definedName>
    <definedName name="_xlnm.Print_Titles" localSheetId="1">'Nad_17_38 - Bavory, tůně ...'!$119:$119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189"/>
  <c r="BH189"/>
  <c r="BG189"/>
  <c r="BF189"/>
  <c r="T189"/>
  <c r="R189"/>
  <c r="P189"/>
  <c r="BK189"/>
  <c r="J189"/>
  <c r="BE189"/>
  <c r="BI188"/>
  <c r="BH188"/>
  <c r="BG188"/>
  <c r="BF188"/>
  <c r="T188"/>
  <c r="T187"/>
  <c r="R188"/>
  <c r="R187"/>
  <c r="P188"/>
  <c r="P187"/>
  <c r="BK188"/>
  <c r="BK187"/>
  <c r="J187"/>
  <c r="J188"/>
  <c r="BE188"/>
  <c r="J102"/>
  <c r="BI186"/>
  <c r="BH186"/>
  <c r="BG186"/>
  <c r="BF186"/>
  <c r="T186"/>
  <c r="T185"/>
  <c r="R186"/>
  <c r="R185"/>
  <c r="P186"/>
  <c r="P185"/>
  <c r="BK186"/>
  <c r="BK185"/>
  <c r="J185"/>
  <c r="J186"/>
  <c r="BE186"/>
  <c r="J101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T179"/>
  <c r="T178"/>
  <c r="R180"/>
  <c r="R179"/>
  <c r="R178"/>
  <c r="P180"/>
  <c r="P179"/>
  <c r="P178"/>
  <c r="BK180"/>
  <c r="BK179"/>
  <c r="J179"/>
  <c r="BK178"/>
  <c r="J178"/>
  <c r="J180"/>
  <c r="BE180"/>
  <c r="J100"/>
  <c r="J99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98"/>
  <c r="BI169"/>
  <c r="BH169"/>
  <c r="BG169"/>
  <c r="BF169"/>
  <c r="T169"/>
  <c r="T168"/>
  <c r="R169"/>
  <c r="R168"/>
  <c r="P169"/>
  <c r="P168"/>
  <c r="BK169"/>
  <c r="BK168"/>
  <c r="J168"/>
  <c r="J169"/>
  <c r="BE169"/>
  <c r="J9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3"/>
  <c r="F35"/>
  <c i="1" r="BD95"/>
  <c i="2" r="BH123"/>
  <c r="F34"/>
  <c i="1" r="BC95"/>
  <c i="2" r="BG123"/>
  <c r="F33"/>
  <c i="1" r="BB95"/>
  <c i="2" r="BF123"/>
  <c r="J32"/>
  <c i="1" r="AW95"/>
  <c i="2" r="F32"/>
  <c i="1" r="BA95"/>
  <c i="2" r="T123"/>
  <c r="T122"/>
  <c r="T121"/>
  <c r="T120"/>
  <c r="R123"/>
  <c r="R122"/>
  <c r="R121"/>
  <c r="R120"/>
  <c r="P123"/>
  <c r="P122"/>
  <c r="P121"/>
  <c r="P120"/>
  <c i="1" r="AU95"/>
  <c i="2" r="BK123"/>
  <c r="BK122"/>
  <c r="J122"/>
  <c r="BK121"/>
  <c r="J121"/>
  <c r="BK120"/>
  <c r="J120"/>
  <c r="J94"/>
  <c r="J28"/>
  <c i="1" r="AG95"/>
  <c i="2" r="J123"/>
  <c r="BE123"/>
  <c r="J31"/>
  <c i="1" r="AV95"/>
  <c i="2" r="F31"/>
  <c i="1" r="AZ95"/>
  <c i="2" r="J96"/>
  <c r="J95"/>
  <c r="J117"/>
  <c r="J116"/>
  <c r="F116"/>
  <c r="F114"/>
  <c r="E112"/>
  <c r="J90"/>
  <c r="J89"/>
  <c r="F89"/>
  <c r="F87"/>
  <c r="E85"/>
  <c r="J37"/>
  <c r="J16"/>
  <c r="E16"/>
  <c r="F117"/>
  <c r="F90"/>
  <c r="J15"/>
  <c r="J10"/>
  <c r="J114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<sst xmlns="http://schemas.openxmlformats.org/spreadsheetml/2006/main">
  <si>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</si>
  <si>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</si>
  <si>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</si>
  <si>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</si>
  <si>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</si>
  <si>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{9e79cd18-802a-43a4-a44b-ed8147d878f0}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</si>
  <si>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</si>
  <si>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</si>
  <si>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</si>
  <si>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</si>
  <si>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</si>
  <si>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</si>
  <si>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</si>
  <si>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</si>
  <si>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Nad_17_38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</si>
  <si>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</si>
  <si>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</si>
  <si>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Bavory, tůně na PB přítokui Dunajovického potoka</t>
  </si>
  <si>
    <t>KSO:</t>
  </si>
  <si>
    <t>CC-CZ:</t>
  </si>
  <si>
    <t>Místo:</t>
  </si>
  <si>
    <t>Dunajovice</t>
  </si>
  <si>
    <t>Datum:</t>
  </si>
  <si>
    <t>8. 5. 2019</t>
  </si>
  <si>
    <t>Zadavatel:</t>
  </si>
  <si>
    <t>IČ:</t>
  </si>
  <si>
    <t>04000331</t>
  </si>
  <si>
    <t>Verde Vida s.r.o.</t>
  </si>
  <si>
    <t>DIČ:</t>
  </si>
  <si>
    <t>CZ04000331</t>
  </si>
  <si>
    <t>Uchazeč:</t>
  </si>
  <si>
    <t>Vyplň údaj</t>
  </si>
  <si>
    <t>Projektant:</t>
  </si>
  <si>
    <t>18177018</t>
  </si>
  <si>
    <t>Ing. Karel Vaštík</t>
  </si>
  <si>
    <t>CZ6110220842</t>
  </si>
  <si>
    <t>True</t>
  </si>
  <si>
    <t>Zpracovatel:</t>
  </si>
  <si>
    <t>Ing. Karel Vaštík, Lideřovická 14, 696 61 VGnorovy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</si>
  <si>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</si>
  <si>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</si>
  <si>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</si>
  <si>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</si>
  <si>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</si>
  <si>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</si>
  <si>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</si>
  <si>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</si>
  <si>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</si>
  <si>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</si>
  <si>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</si>
  <si>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</si>
  <si>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</si>
  <si>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</si>
  <si>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</si>
  <si>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</si>
  <si>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</si>
  <si>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</si>
  <si>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</si>
  <si>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</si>
  <si>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</si>
  <si>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</si>
  <si>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</si>
  <si>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</si>
  <si>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</si>
  <si>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</si>
  <si>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</si>
  <si>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</si>
  <si>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</si>
  <si>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</si>
  <si>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</si>
  <si>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</si>
  <si>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</si>
  <si>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</si>
  <si>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</si>
  <si>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</si>
  <si>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</si>
  <si>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</si>
  <si>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</si>
  <si>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</si>
  <si>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</si>
  <si>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</si>
  <si>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</si>
  <si>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</si>
  <si>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</si>
  <si>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</si>
  <si>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</si>
  <si>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</si>
  <si>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Odkop</t>
  </si>
  <si>
    <t>Hloubení nádrží</t>
  </si>
  <si>
    <t>m3</t>
  </si>
  <si>
    <t>17742</t>
  </si>
  <si>
    <t>3</t>
  </si>
  <si>
    <t>2</t>
  </si>
  <si>
    <t>Pláň</t>
  </si>
  <si>
    <t>Úprava pláně</t>
  </si>
  <si>
    <t>m2</t>
  </si>
  <si>
    <t>4417</t>
  </si>
  <si>
    <t>KRYCÍ LIST SOUPISU PRACÍ</t>
  </si>
  <si>
    <t>Rovn</t>
  </si>
  <si>
    <t>Rovnanina z LK - přeliv mezi tůněmi</t>
  </si>
  <si>
    <t>302</t>
  </si>
  <si>
    <t>Skládka</t>
  </si>
  <si>
    <t>Odvoz na skládku</t>
  </si>
  <si>
    <t>17990</t>
  </si>
  <si>
    <t>Svah</t>
  </si>
  <si>
    <t>Svahování</t>
  </si>
  <si>
    <t>5534</t>
  </si>
  <si>
    <t>Tok</t>
  </si>
  <si>
    <t>Čištění toku</t>
  </si>
  <si>
    <t>248</t>
  </si>
  <si>
    <t>Tráva_ro</t>
  </si>
  <si>
    <t>Založení trávníku lučního v rovině</t>
  </si>
  <si>
    <t>2490</t>
  </si>
  <si>
    <t>Tráva_sv</t>
  </si>
  <si>
    <t>Zatravnění svahů tůní nad hladinou</t>
  </si>
  <si>
    <t>4172,3</t>
  </si>
  <si>
    <t>Výk_pod_hl</t>
  </si>
  <si>
    <t>Vykopávka pod hladinou vody</t>
  </si>
  <si>
    <t>7096,8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</si>
  <si>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</si>
  <si>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</si>
  <si>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</si>
  <si>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</si>
  <si>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</si>
  <si>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</si>
  <si>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</si>
  <si>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</si>
  <si>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</si>
  <si>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</si>
  <si>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</si>
  <si>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</si>
  <si>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</si>
  <si>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</si>
  <si>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</si>
  <si>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</si>
  <si>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</si>
  <si>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</si>
  <si>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</si>
  <si>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</si>
  <si>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</si>
  <si>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</si>
  <si>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</si>
  <si>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</si>
  <si>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</si>
  <si>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</si>
  <si>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</si>
  <si>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</si>
  <si>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</si>
  <si>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</si>
  <si>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</si>
  <si>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</si>
  <si>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přes 500 m2 naložení a odvoz do 20 km v rovině nebo svahu do 1:5</t>
  </si>
  <si>
    <t>4</t>
  </si>
  <si>
    <t>-923847954</t>
  </si>
  <si>
    <t>VV</t>
  </si>
  <si>
    <t>10980 "tůn 1-2"</t>
  </si>
  <si>
    <t>2860 "tůň 3"</t>
  </si>
  <si>
    <t>Součet</t>
  </si>
  <si>
    <t>111201102</t>
  </si>
  <si>
    <t>Odstranění křovin a stromů průměru kmene do 100 mm i s kořeny z celkové plochy přes 1000 do 10000 m2</t>
  </si>
  <si>
    <t>-1250616743</t>
  </si>
  <si>
    <t>122201102</t>
  </si>
  <si>
    <t>Odkopávky a prokopávky nezapažené v hornině tř. 3 objem do 1000 m3</t>
  </si>
  <si>
    <t>-891502702</t>
  </si>
  <si>
    <t>Odkop*0,6</t>
  </si>
  <si>
    <t>129203101</t>
  </si>
  <si>
    <t>Čištění otevřených koryt vodotečí š dna do 5 m hl do 2,5 m v hornině tř. 3</t>
  </si>
  <si>
    <t>-1293099464</t>
  </si>
  <si>
    <t>5</t>
  </si>
  <si>
    <t>127701111</t>
  </si>
  <si>
    <t>Vykopávky pod vodou v hornině tř. 1 až 4 objem do 1000 m3 tl vrstvy do 1,5 m</t>
  </si>
  <si>
    <t>-1720765100</t>
  </si>
  <si>
    <t>6</t>
  </si>
  <si>
    <t>132201101</t>
  </si>
  <si>
    <t>Hloubení rýh š do 600 mm v hornině tř. 3 objemu do 100 m3</t>
  </si>
  <si>
    <t>1929078765</t>
  </si>
  <si>
    <t>0,8*0,6*(1+2*1,5)</t>
  </si>
  <si>
    <t>7</t>
  </si>
  <si>
    <t>162301424</t>
  </si>
  <si>
    <t>Vodorovné přemístění pařezů do 5 km D do 900 mm</t>
  </si>
  <si>
    <t>kus</t>
  </si>
  <si>
    <t>-488289051</t>
  </si>
  <si>
    <t>8</t>
  </si>
  <si>
    <t>162301924</t>
  </si>
  <si>
    <t>Příplatek k vodorovnému přemístění pařezů D 900 mm ZKD 5 km</t>
  </si>
  <si>
    <t>1253039832</t>
  </si>
  <si>
    <t>6*2 'Přepočtené koeficientem množství</t>
  </si>
  <si>
    <t>9</t>
  </si>
  <si>
    <t>162701105</t>
  </si>
  <si>
    <t>Vodorovné přemístění do 10000 m výkopku/sypaniny z horniny tř. 1 až 4</t>
  </si>
  <si>
    <t>-215064289</t>
  </si>
  <si>
    <t>Skládka+0,8*0,6*(1+2*1,5)</t>
  </si>
  <si>
    <t>10</t>
  </si>
  <si>
    <t>162701109</t>
  </si>
  <si>
    <t>Příplatek k vodorovnému přemístění výkopku/sypaniny z horniny tř. 1 až 4 ZKD 1000 m přes 10000 m</t>
  </si>
  <si>
    <t>360662816</t>
  </si>
  <si>
    <t>Odkop+0,8*0,6*(1+2*1,5)</t>
  </si>
  <si>
    <t>17743,92*2 'Přepočtené koeficientem množství</t>
  </si>
  <si>
    <t>11</t>
  </si>
  <si>
    <t>171201201</t>
  </si>
  <si>
    <t>Uložení sypaniny na skládky</t>
  </si>
  <si>
    <t>-2044461827</t>
  </si>
  <si>
    <t>12</t>
  </si>
  <si>
    <t>167101101</t>
  </si>
  <si>
    <t>Nakládání výkopku z hornin tř. 1 až 4 do 100 m3</t>
  </si>
  <si>
    <t>163024316</t>
  </si>
  <si>
    <t>13</t>
  </si>
  <si>
    <t>181451121</t>
  </si>
  <si>
    <t>Založení lučního trávníku výsevem plochy přes 1000 m2 v rovině a ve svahu do 1:5</t>
  </si>
  <si>
    <t>2137736387</t>
  </si>
  <si>
    <t>14</t>
  </si>
  <si>
    <t>M</t>
  </si>
  <si>
    <t>005724720</t>
  </si>
  <si>
    <t>osivo směs travní krajinná-rovinná</t>
  </si>
  <si>
    <t>kg</t>
  </si>
  <si>
    <t>-1358910325</t>
  </si>
  <si>
    <t>181451122</t>
  </si>
  <si>
    <t>Založení lučního trávníku výsevem plochy přes 1000 m2 ve svahu do 1:2</t>
  </si>
  <si>
    <t>-458526606</t>
  </si>
  <si>
    <t>16</t>
  </si>
  <si>
    <t>005724740</t>
  </si>
  <si>
    <t>osivo směs travní krajinná-svahová</t>
  </si>
  <si>
    <t>-351531520</t>
  </si>
  <si>
    <t>17</t>
  </si>
  <si>
    <t>181951101</t>
  </si>
  <si>
    <t>Úprava pláně v hornině tř. 1 až 4 bez zhutnění</t>
  </si>
  <si>
    <t>-906652587</t>
  </si>
  <si>
    <t>18</t>
  </si>
  <si>
    <t>182101101</t>
  </si>
  <si>
    <t>Svahování v zářezech v hornině tř. 1 až 4</t>
  </si>
  <si>
    <t>-1492494692</t>
  </si>
  <si>
    <t>19</t>
  </si>
  <si>
    <t>183101114</t>
  </si>
  <si>
    <t>Hloubení jamek bez výměny půdy zeminy tř 1 až 4 objem do 0,125 m3 v rovině a svahu do 1:5</t>
  </si>
  <si>
    <t>539892967</t>
  </si>
  <si>
    <t>20</t>
  </si>
  <si>
    <t>184102112</t>
  </si>
  <si>
    <t>Výsadba dřeviny s balem D do 0,3 m do jamky se zalitím v rovině a svahu do 1:5</t>
  </si>
  <si>
    <t>-320584700</t>
  </si>
  <si>
    <t>poř.cena 1</t>
  </si>
  <si>
    <t>sazenice stromů listnatých se zemním balem průměru kmene 100 mm</t>
  </si>
  <si>
    <t>-632833065</t>
  </si>
  <si>
    <t>22</t>
  </si>
  <si>
    <t>poř.cena 6</t>
  </si>
  <si>
    <t>chránička proti okusu z plastu, výška 1,0 m</t>
  </si>
  <si>
    <t>-2043644962</t>
  </si>
  <si>
    <t>23</t>
  </si>
  <si>
    <t>184215113</t>
  </si>
  <si>
    <t>Ukotvení kmene dřevin jedním kůlem D do 0,1 m délky do 3 m</t>
  </si>
  <si>
    <t>252165541</t>
  </si>
  <si>
    <t>24</t>
  </si>
  <si>
    <t>60512125</t>
  </si>
  <si>
    <t>hranol stavební řezivo průřezu do 120cm2 do dl 6m</t>
  </si>
  <si>
    <t>-1135836790</t>
  </si>
  <si>
    <t>0,1*0,1*75*3</t>
  </si>
  <si>
    <t>Zakládání</t>
  </si>
  <si>
    <t>25</t>
  </si>
  <si>
    <t>274214111</t>
  </si>
  <si>
    <t>Základové pasy z lomového kamene objemu do 3 m3</t>
  </si>
  <si>
    <t>-2109887094</t>
  </si>
  <si>
    <t>Vodorovné konstrukce</t>
  </si>
  <si>
    <t>26</t>
  </si>
  <si>
    <t>461211711</t>
  </si>
  <si>
    <t>Patka z lomového kamene pro dlažbu na sucho bez výplně spár</t>
  </si>
  <si>
    <t>529242539</t>
  </si>
  <si>
    <t>0,8*0,8*(4+5+5)</t>
  </si>
  <si>
    <t>27</t>
  </si>
  <si>
    <t>463212111</t>
  </si>
  <si>
    <t>Rovnanina z lomového kamene upraveného s vyklínováním spár úlomky kamene</t>
  </si>
  <si>
    <t>1242075181</t>
  </si>
  <si>
    <t>Rovn*0,5</t>
  </si>
  <si>
    <t>28</t>
  </si>
  <si>
    <t>463212191</t>
  </si>
  <si>
    <t>Příplatek za vypracováni líce rovnaniny</t>
  </si>
  <si>
    <t>-1197085030</t>
  </si>
  <si>
    <t>VRN</t>
  </si>
  <si>
    <t>Vedlejší rozpočtové náklady</t>
  </si>
  <si>
    <t>VRN1</t>
  </si>
  <si>
    <t>Průzkumné, geodetické a projektové práce</t>
  </si>
  <si>
    <t>29</t>
  </si>
  <si>
    <t>011303000</t>
  </si>
  <si>
    <t>Archeologická činnost bez rozlišení</t>
  </si>
  <si>
    <t>…</t>
  </si>
  <si>
    <t>1024</t>
  </si>
  <si>
    <t>-624421636</t>
  </si>
  <si>
    <t>30</t>
  </si>
  <si>
    <t>012103000</t>
  </si>
  <si>
    <t>Geodetické práce před výstavbou</t>
  </si>
  <si>
    <t>1178024172</t>
  </si>
  <si>
    <t>31</t>
  </si>
  <si>
    <t>012303000</t>
  </si>
  <si>
    <t>Geodetické práce po výstavbě</t>
  </si>
  <si>
    <t>1442745728</t>
  </si>
  <si>
    <t>32</t>
  </si>
  <si>
    <t>012403000</t>
  </si>
  <si>
    <t>Kartografické práce</t>
  </si>
  <si>
    <t>-1419346762</t>
  </si>
  <si>
    <t>33</t>
  </si>
  <si>
    <t>013254000</t>
  </si>
  <si>
    <t>Dokumentace skutečného provedení stavby</t>
  </si>
  <si>
    <t>150090212</t>
  </si>
  <si>
    <t>VRN3</t>
  </si>
  <si>
    <t>Zařízení staveniště</t>
  </si>
  <si>
    <t>34</t>
  </si>
  <si>
    <t>034503000</t>
  </si>
  <si>
    <t>Informační tabule na staveništi</t>
  </si>
  <si>
    <t>-59280536</t>
  </si>
  <si>
    <t>VRN4</t>
  </si>
  <si>
    <t>Inženýrská činnost</t>
  </si>
  <si>
    <t>35</t>
  </si>
  <si>
    <t>042503000</t>
  </si>
  <si>
    <t>Plán BOZP na staveništi</t>
  </si>
  <si>
    <t>75182723</t>
  </si>
  <si>
    <t>36</t>
  </si>
  <si>
    <t>043194000</t>
  </si>
  <si>
    <t>Ostatní zkoušky</t>
  </si>
  <si>
    <t>751474977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</si>
</sst>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35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Nad_17_38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Bavory, tůně na PB přítokui Dunajovického potoka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Dunajovice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8. 5. 2019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Verde Vida s.r.o.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Ing. Karel Vaštík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43.0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>Ing. Karel Vaštík, Lideřovická 14, 696 61 VGnorovy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79</v>
      </c>
      <c r="BT94" s="116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27" customHeight="1">
      <c r="A95" s="117" t="s">
        <v>83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'Nad_17_38 - Bavory, tůně 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84</v>
      </c>
      <c r="AR95" s="124"/>
      <c r="AS95" s="125">
        <v>0</v>
      </c>
      <c r="AT95" s="126">
        <f>ROUND(SUM(AV95:AW95),2)</f>
        <v>0</v>
      </c>
      <c r="AU95" s="127">
        <f>'Nad_17_38 - Bavory, tůně ...'!P120</f>
        <v>0</v>
      </c>
      <c r="AV95" s="126">
        <f>'Nad_17_38 - Bavory, tůně ...'!J31</f>
        <v>0</v>
      </c>
      <c r="AW95" s="126">
        <f>'Nad_17_38 - Bavory, tůně ...'!J32</f>
        <v>0</v>
      </c>
      <c r="AX95" s="126">
        <f>'Nad_17_38 - Bavory, tůně ...'!J33</f>
        <v>0</v>
      </c>
      <c r="AY95" s="126">
        <f>'Nad_17_38 - Bavory, tůně ...'!J34</f>
        <v>0</v>
      </c>
      <c r="AZ95" s="126">
        <f>'Nad_17_38 - Bavory, tůně ...'!F31</f>
        <v>0</v>
      </c>
      <c r="BA95" s="126">
        <f>'Nad_17_38 - Bavory, tůně ...'!F32</f>
        <v>0</v>
      </c>
      <c r="BB95" s="126">
        <f>'Nad_17_38 - Bavory, tůně ...'!F33</f>
        <v>0</v>
      </c>
      <c r="BC95" s="126">
        <f>'Nad_17_38 - Bavory, tůně ...'!F34</f>
        <v>0</v>
      </c>
      <c r="BD95" s="128">
        <f>'Nad_17_38 - Bavory, tůně ...'!F35</f>
        <v>0</v>
      </c>
      <c r="BE95" s="7"/>
      <c r="BT95" s="129" t="s">
        <v>85</v>
      </c>
      <c r="BU95" s="129" t="s">
        <v>86</v>
      </c>
      <c r="BV95" s="129" t="s">
        <v>81</v>
      </c>
      <c r="BW95" s="129" t="s">
        <v>5</v>
      </c>
      <c r="BX95" s="129" t="s">
        <v>82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DpWY0DWOpNabqjAV/y/xVwYr1B4GPRQF9sX12kyE1g/ZIZE4fzhT082H23l89GCRZFp3hjcUwcUdRTX2PyOH5g==" hashValue="2/GOZDH+u3YTsTyKT+SagbF4NXSfCF7zZ4BM4tOubLenjs1AE2jgmsgQdxk3Yv4+QO5h/rqt82EemJs7Mba5Z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Nad_17_38 - Bavory, tůně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  <c r="AZ2" s="131" t="s">
        <v>87</v>
      </c>
      <c r="BA2" s="131" t="s">
        <v>88</v>
      </c>
      <c r="BB2" s="131" t="s">
        <v>89</v>
      </c>
      <c r="BC2" s="131" t="s">
        <v>90</v>
      </c>
      <c r="BD2" s="131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19"/>
      <c r="AT3" s="16" t="s">
        <v>92</v>
      </c>
      <c r="AZ3" s="131" t="s">
        <v>93</v>
      </c>
      <c r="BA3" s="131" t="s">
        <v>94</v>
      </c>
      <c r="BB3" s="131" t="s">
        <v>95</v>
      </c>
      <c r="BC3" s="131" t="s">
        <v>96</v>
      </c>
      <c r="BD3" s="131" t="s">
        <v>91</v>
      </c>
    </row>
    <row r="4" s="1" customFormat="1" ht="24.96" customHeight="1">
      <c r="B4" s="19"/>
      <c r="D4" s="135" t="s">
        <v>97</v>
      </c>
      <c r="I4" s="130"/>
      <c r="L4" s="19"/>
      <c r="M4" s="136" t="s">
        <v>10</v>
      </c>
      <c r="AT4" s="16" t="s">
        <v>4</v>
      </c>
      <c r="AZ4" s="131" t="s">
        <v>98</v>
      </c>
      <c r="BA4" s="131" t="s">
        <v>99</v>
      </c>
      <c r="BB4" s="131" t="s">
        <v>95</v>
      </c>
      <c r="BC4" s="131" t="s">
        <v>100</v>
      </c>
      <c r="BD4" s="131" t="s">
        <v>91</v>
      </c>
    </row>
    <row r="5" s="1" customFormat="1" ht="6.96" customHeight="1">
      <c r="B5" s="19"/>
      <c r="I5" s="130"/>
      <c r="L5" s="19"/>
      <c r="AZ5" s="131" t="s">
        <v>101</v>
      </c>
      <c r="BA5" s="131" t="s">
        <v>102</v>
      </c>
      <c r="BB5" s="131" t="s">
        <v>89</v>
      </c>
      <c r="BC5" s="131" t="s">
        <v>103</v>
      </c>
      <c r="BD5" s="131" t="s">
        <v>91</v>
      </c>
    </row>
    <row r="6" s="2" customFormat="1" ht="12" customHeight="1">
      <c r="A6" s="37"/>
      <c r="B6" s="43"/>
      <c r="C6" s="37"/>
      <c r="D6" s="137" t="s">
        <v>16</v>
      </c>
      <c r="E6" s="37"/>
      <c r="F6" s="37"/>
      <c r="G6" s="37"/>
      <c r="H6" s="37"/>
      <c r="I6" s="138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Z6" s="131" t="s">
        <v>104</v>
      </c>
      <c r="BA6" s="131" t="s">
        <v>105</v>
      </c>
      <c r="BB6" s="131" t="s">
        <v>95</v>
      </c>
      <c r="BC6" s="131" t="s">
        <v>106</v>
      </c>
      <c r="BD6" s="131" t="s">
        <v>91</v>
      </c>
    </row>
    <row r="7" s="2" customFormat="1" ht="16.5" customHeight="1">
      <c r="A7" s="37"/>
      <c r="B7" s="43"/>
      <c r="C7" s="37"/>
      <c r="D7" s="37"/>
      <c r="E7" s="139" t="s">
        <v>17</v>
      </c>
      <c r="F7" s="37"/>
      <c r="G7" s="37"/>
      <c r="H7" s="37"/>
      <c r="I7" s="138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Z7" s="131" t="s">
        <v>107</v>
      </c>
      <c r="BA7" s="131" t="s">
        <v>108</v>
      </c>
      <c r="BB7" s="131" t="s">
        <v>89</v>
      </c>
      <c r="BC7" s="131" t="s">
        <v>109</v>
      </c>
      <c r="BD7" s="131" t="s">
        <v>91</v>
      </c>
    </row>
    <row r="8" s="2" customFormat="1">
      <c r="A8" s="37"/>
      <c r="B8" s="43"/>
      <c r="C8" s="37"/>
      <c r="D8" s="37"/>
      <c r="E8" s="37"/>
      <c r="F8" s="37"/>
      <c r="G8" s="37"/>
      <c r="H8" s="37"/>
      <c r="I8" s="138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31" t="s">
        <v>110</v>
      </c>
      <c r="BA8" s="131" t="s">
        <v>111</v>
      </c>
      <c r="BB8" s="131" t="s">
        <v>95</v>
      </c>
      <c r="BC8" s="131" t="s">
        <v>112</v>
      </c>
      <c r="BD8" s="131" t="s">
        <v>91</v>
      </c>
    </row>
    <row r="9" s="2" customFormat="1" ht="12" customHeight="1">
      <c r="A9" s="37"/>
      <c r="B9" s="43"/>
      <c r="C9" s="37"/>
      <c r="D9" s="137" t="s">
        <v>18</v>
      </c>
      <c r="E9" s="37"/>
      <c r="F9" s="140" t="s">
        <v>1</v>
      </c>
      <c r="G9" s="37"/>
      <c r="H9" s="37"/>
      <c r="I9" s="141" t="s">
        <v>19</v>
      </c>
      <c r="J9" s="140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31" t="s">
        <v>113</v>
      </c>
      <c r="BA9" s="131" t="s">
        <v>114</v>
      </c>
      <c r="BB9" s="131" t="s">
        <v>95</v>
      </c>
      <c r="BC9" s="131" t="s">
        <v>115</v>
      </c>
      <c r="BD9" s="131" t="s">
        <v>91</v>
      </c>
    </row>
    <row r="10" s="2" customFormat="1" ht="12" customHeight="1">
      <c r="A10" s="37"/>
      <c r="B10" s="43"/>
      <c r="C10" s="37"/>
      <c r="D10" s="137" t="s">
        <v>20</v>
      </c>
      <c r="E10" s="37"/>
      <c r="F10" s="140" t="s">
        <v>21</v>
      </c>
      <c r="G10" s="37"/>
      <c r="H10" s="37"/>
      <c r="I10" s="141" t="s">
        <v>22</v>
      </c>
      <c r="J10" s="142" t="str">
        <f>'Rekapitulace stavby'!AN8</f>
        <v>8. 5. 2019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31" t="s">
        <v>116</v>
      </c>
      <c r="BA10" s="131" t="s">
        <v>117</v>
      </c>
      <c r="BB10" s="131" t="s">
        <v>89</v>
      </c>
      <c r="BC10" s="131" t="s">
        <v>118</v>
      </c>
      <c r="BD10" s="131" t="s">
        <v>91</v>
      </c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138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7" t="s">
        <v>24</v>
      </c>
      <c r="E12" s="37"/>
      <c r="F12" s="37"/>
      <c r="G12" s="37"/>
      <c r="H12" s="37"/>
      <c r="I12" s="141" t="s">
        <v>25</v>
      </c>
      <c r="J12" s="140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40" t="s">
        <v>27</v>
      </c>
      <c r="F13" s="37"/>
      <c r="G13" s="37"/>
      <c r="H13" s="37"/>
      <c r="I13" s="141" t="s">
        <v>28</v>
      </c>
      <c r="J13" s="140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138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7" t="s">
        <v>30</v>
      </c>
      <c r="E15" s="37"/>
      <c r="F15" s="37"/>
      <c r="G15" s="37"/>
      <c r="H15" s="37"/>
      <c r="I15" s="141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40"/>
      <c r="G16" s="140"/>
      <c r="H16" s="140"/>
      <c r="I16" s="141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138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7" t="s">
        <v>32</v>
      </c>
      <c r="E18" s="37"/>
      <c r="F18" s="37"/>
      <c r="G18" s="37"/>
      <c r="H18" s="37"/>
      <c r="I18" s="141" t="s">
        <v>25</v>
      </c>
      <c r="J18" s="140" t="s">
        <v>33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0" t="s">
        <v>34</v>
      </c>
      <c r="F19" s="37"/>
      <c r="G19" s="37"/>
      <c r="H19" s="37"/>
      <c r="I19" s="141" t="s">
        <v>28</v>
      </c>
      <c r="J19" s="140" t="s">
        <v>35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38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7" t="s">
        <v>37</v>
      </c>
      <c r="E21" s="37"/>
      <c r="F21" s="37"/>
      <c r="G21" s="37"/>
      <c r="H21" s="37"/>
      <c r="I21" s="141" t="s">
        <v>25</v>
      </c>
      <c r="J21" s="140" t="s">
        <v>33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40" t="s">
        <v>38</v>
      </c>
      <c r="F22" s="37"/>
      <c r="G22" s="37"/>
      <c r="H22" s="37"/>
      <c r="I22" s="141" t="s">
        <v>28</v>
      </c>
      <c r="J22" s="140" t="s">
        <v>35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38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7" t="s">
        <v>39</v>
      </c>
      <c r="E24" s="37"/>
      <c r="F24" s="37"/>
      <c r="G24" s="37"/>
      <c r="H24" s="37"/>
      <c r="I24" s="138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3"/>
      <c r="B25" s="144"/>
      <c r="C25" s="143"/>
      <c r="D25" s="143"/>
      <c r="E25" s="145" t="s">
        <v>1</v>
      </c>
      <c r="F25" s="145"/>
      <c r="G25" s="145"/>
      <c r="H25" s="145"/>
      <c r="I25" s="146"/>
      <c r="J25" s="143"/>
      <c r="K25" s="143"/>
      <c r="L25" s="147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38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8"/>
      <c r="E27" s="148"/>
      <c r="F27" s="148"/>
      <c r="G27" s="148"/>
      <c r="H27" s="148"/>
      <c r="I27" s="149"/>
      <c r="J27" s="148"/>
      <c r="K27" s="148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50" t="s">
        <v>40</v>
      </c>
      <c r="E28" s="37"/>
      <c r="F28" s="37"/>
      <c r="G28" s="37"/>
      <c r="H28" s="37"/>
      <c r="I28" s="138"/>
      <c r="J28" s="151">
        <f>ROUND(J120,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9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52" t="s">
        <v>42</v>
      </c>
      <c r="G30" s="37"/>
      <c r="H30" s="37"/>
      <c r="I30" s="153" t="s">
        <v>41</v>
      </c>
      <c r="J30" s="152" t="s">
        <v>43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4" t="s">
        <v>44</v>
      </c>
      <c r="E31" s="137" t="s">
        <v>45</v>
      </c>
      <c r="F31" s="155">
        <f>ROUND((SUM(BE120:BE189)),  2)</f>
        <v>0</v>
      </c>
      <c r="G31" s="37"/>
      <c r="H31" s="37"/>
      <c r="I31" s="156">
        <v>0.20999999999999999</v>
      </c>
      <c r="J31" s="155">
        <f>ROUND(((SUM(BE120:BE189))*I31),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7" t="s">
        <v>46</v>
      </c>
      <c r="F32" s="155">
        <f>ROUND((SUM(BF120:BF189)),  2)</f>
        <v>0</v>
      </c>
      <c r="G32" s="37"/>
      <c r="H32" s="37"/>
      <c r="I32" s="156">
        <v>0.14999999999999999</v>
      </c>
      <c r="J32" s="155">
        <f>ROUND(((SUM(BF120:BF189))*I32),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7" t="s">
        <v>47</v>
      </c>
      <c r="F33" s="155">
        <f>ROUND((SUM(BG120:BG189)),  2)</f>
        <v>0</v>
      </c>
      <c r="G33" s="37"/>
      <c r="H33" s="37"/>
      <c r="I33" s="156">
        <v>0.20999999999999999</v>
      </c>
      <c r="J33" s="155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7" t="s">
        <v>48</v>
      </c>
      <c r="F34" s="155">
        <f>ROUND((SUM(BH120:BH189)),  2)</f>
        <v>0</v>
      </c>
      <c r="G34" s="37"/>
      <c r="H34" s="37"/>
      <c r="I34" s="156">
        <v>0.14999999999999999</v>
      </c>
      <c r="J34" s="155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7" t="s">
        <v>49</v>
      </c>
      <c r="F35" s="155">
        <f>ROUND((SUM(BI120:BI189)),  2)</f>
        <v>0</v>
      </c>
      <c r="G35" s="37"/>
      <c r="H35" s="37"/>
      <c r="I35" s="156">
        <v>0</v>
      </c>
      <c r="J35" s="155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138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7"/>
      <c r="D37" s="158" t="s">
        <v>50</v>
      </c>
      <c r="E37" s="159"/>
      <c r="F37" s="159"/>
      <c r="G37" s="160" t="s">
        <v>51</v>
      </c>
      <c r="H37" s="161" t="s">
        <v>52</v>
      </c>
      <c r="I37" s="162"/>
      <c r="J37" s="163">
        <f>SUM(J28:J35)</f>
        <v>0</v>
      </c>
      <c r="K37" s="164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138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I39" s="130"/>
      <c r="L39" s="19"/>
    </row>
    <row r="40" s="1" customFormat="1" ht="14.4" customHeight="1">
      <c r="B40" s="19"/>
      <c r="I40" s="130"/>
      <c r="L40" s="19"/>
    </row>
    <row r="41" s="1" customFormat="1" ht="14.4" customHeight="1">
      <c r="B41" s="19"/>
      <c r="I41" s="130"/>
      <c r="L41" s="19"/>
    </row>
    <row r="42" s="1" customFormat="1" ht="14.4" customHeight="1">
      <c r="B42" s="19"/>
      <c r="I42" s="130"/>
      <c r="L42" s="19"/>
    </row>
    <row r="43" s="1" customFormat="1" ht="14.4" customHeight="1">
      <c r="B43" s="19"/>
      <c r="I43" s="130"/>
      <c r="L43" s="19"/>
    </row>
    <row r="44" s="1" customFormat="1" ht="14.4" customHeight="1">
      <c r="B44" s="19"/>
      <c r="I44" s="130"/>
      <c r="L44" s="19"/>
    </row>
    <row r="45" s="1" customFormat="1" ht="14.4" customHeight="1">
      <c r="B45" s="19"/>
      <c r="I45" s="130"/>
      <c r="L45" s="19"/>
    </row>
    <row r="46" s="1" customFormat="1" ht="14.4" customHeight="1">
      <c r="B46" s="19"/>
      <c r="I46" s="130"/>
      <c r="L46" s="19"/>
    </row>
    <row r="47" s="1" customFormat="1" ht="14.4" customHeight="1">
      <c r="B47" s="19"/>
      <c r="I47" s="130"/>
      <c r="L47" s="19"/>
    </row>
    <row r="48" s="1" customFormat="1" ht="14.4" customHeight="1">
      <c r="B48" s="19"/>
      <c r="I48" s="130"/>
      <c r="L48" s="19"/>
    </row>
    <row r="49" s="1" customFormat="1" ht="14.4" customHeight="1">
      <c r="B49" s="19"/>
      <c r="I49" s="130"/>
      <c r="L49" s="19"/>
    </row>
    <row r="50" s="2" customFormat="1" ht="14.4" customHeight="1">
      <c r="B50" s="62"/>
      <c r="D50" s="165" t="s">
        <v>53</v>
      </c>
      <c r="E50" s="166"/>
      <c r="F50" s="166"/>
      <c r="G50" s="165" t="s">
        <v>54</v>
      </c>
      <c r="H50" s="166"/>
      <c r="I50" s="167"/>
      <c r="J50" s="166"/>
      <c r="K50" s="166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8" t="s">
        <v>55</v>
      </c>
      <c r="E61" s="169"/>
      <c r="F61" s="170" t="s">
        <v>56</v>
      </c>
      <c r="G61" s="168" t="s">
        <v>55</v>
      </c>
      <c r="H61" s="169"/>
      <c r="I61" s="171"/>
      <c r="J61" s="172" t="s">
        <v>56</v>
      </c>
      <c r="K61" s="16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5" t="s">
        <v>57</v>
      </c>
      <c r="E65" s="173"/>
      <c r="F65" s="173"/>
      <c r="G65" s="165" t="s">
        <v>58</v>
      </c>
      <c r="H65" s="173"/>
      <c r="I65" s="174"/>
      <c r="J65" s="173"/>
      <c r="K65" s="173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8" t="s">
        <v>55</v>
      </c>
      <c r="E76" s="169"/>
      <c r="F76" s="170" t="s">
        <v>56</v>
      </c>
      <c r="G76" s="168" t="s">
        <v>55</v>
      </c>
      <c r="H76" s="169"/>
      <c r="I76" s="171"/>
      <c r="J76" s="172" t="s">
        <v>56</v>
      </c>
      <c r="K76" s="16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138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8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38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Bavory, tůně na PB přítokui Dunajovického potoka</v>
      </c>
      <c r="F85" s="39"/>
      <c r="G85" s="39"/>
      <c r="H85" s="39"/>
      <c r="I85" s="138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38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Dunajovice</v>
      </c>
      <c r="G87" s="39"/>
      <c r="H87" s="39"/>
      <c r="I87" s="141" t="s">
        <v>22</v>
      </c>
      <c r="J87" s="78" t="str">
        <f>IF(J10="","",J10)</f>
        <v>8. 5. 2019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8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Verde Vida s.r.o.</v>
      </c>
      <c r="G89" s="39"/>
      <c r="H89" s="39"/>
      <c r="I89" s="141" t="s">
        <v>32</v>
      </c>
      <c r="J89" s="35" t="str">
        <f>E19</f>
        <v>Ing. Karel Vaštík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43.0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141" t="s">
        <v>37</v>
      </c>
      <c r="J90" s="35" t="str">
        <f>E22</f>
        <v>Ing. Karel Vaštík, Lideřovická 14, 696 61 VGnorovy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38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81" t="s">
        <v>120</v>
      </c>
      <c r="D92" s="182"/>
      <c r="E92" s="182"/>
      <c r="F92" s="182"/>
      <c r="G92" s="182"/>
      <c r="H92" s="182"/>
      <c r="I92" s="183"/>
      <c r="J92" s="184" t="s">
        <v>121</v>
      </c>
      <c r="K92" s="182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8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85" t="s">
        <v>122</v>
      </c>
      <c r="D94" s="39"/>
      <c r="E94" s="39"/>
      <c r="F94" s="39"/>
      <c r="G94" s="39"/>
      <c r="H94" s="39"/>
      <c r="I94" s="138"/>
      <c r="J94" s="109">
        <f>J120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123</v>
      </c>
    </row>
    <row r="95" s="9" customFormat="1" ht="24.96" customHeight="1">
      <c r="A95" s="9"/>
      <c r="B95" s="186"/>
      <c r="C95" s="187"/>
      <c r="D95" s="188" t="s">
        <v>124</v>
      </c>
      <c r="E95" s="189"/>
      <c r="F95" s="189"/>
      <c r="G95" s="189"/>
      <c r="H95" s="189"/>
      <c r="I95" s="190"/>
      <c r="J95" s="191">
        <f>J121</f>
        <v>0</v>
      </c>
      <c r="K95" s="187"/>
      <c r="L95" s="19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3"/>
      <c r="C96" s="194"/>
      <c r="D96" s="195" t="s">
        <v>125</v>
      </c>
      <c r="E96" s="196"/>
      <c r="F96" s="196"/>
      <c r="G96" s="196"/>
      <c r="H96" s="196"/>
      <c r="I96" s="197"/>
      <c r="J96" s="198">
        <f>J122</f>
        <v>0</v>
      </c>
      <c r="K96" s="194"/>
      <c r="L96" s="19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3"/>
      <c r="C97" s="194"/>
      <c r="D97" s="195" t="s">
        <v>126</v>
      </c>
      <c r="E97" s="196"/>
      <c r="F97" s="196"/>
      <c r="G97" s="196"/>
      <c r="H97" s="196"/>
      <c r="I97" s="197"/>
      <c r="J97" s="198">
        <f>J168</f>
        <v>0</v>
      </c>
      <c r="K97" s="194"/>
      <c r="L97" s="19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3"/>
      <c r="C98" s="194"/>
      <c r="D98" s="195" t="s">
        <v>127</v>
      </c>
      <c r="E98" s="196"/>
      <c r="F98" s="196"/>
      <c r="G98" s="196"/>
      <c r="H98" s="196"/>
      <c r="I98" s="197"/>
      <c r="J98" s="198">
        <f>J171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128</v>
      </c>
      <c r="E99" s="189"/>
      <c r="F99" s="189"/>
      <c r="G99" s="189"/>
      <c r="H99" s="189"/>
      <c r="I99" s="190"/>
      <c r="J99" s="191">
        <f>J178</f>
        <v>0</v>
      </c>
      <c r="K99" s="187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94"/>
      <c r="D100" s="195" t="s">
        <v>129</v>
      </c>
      <c r="E100" s="196"/>
      <c r="F100" s="196"/>
      <c r="G100" s="196"/>
      <c r="H100" s="196"/>
      <c r="I100" s="197"/>
      <c r="J100" s="198">
        <f>J179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130</v>
      </c>
      <c r="E101" s="196"/>
      <c r="F101" s="196"/>
      <c r="G101" s="196"/>
      <c r="H101" s="196"/>
      <c r="I101" s="197"/>
      <c r="J101" s="198">
        <f>J185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131</v>
      </c>
      <c r="E102" s="196"/>
      <c r="F102" s="196"/>
      <c r="G102" s="196"/>
      <c r="H102" s="196"/>
      <c r="I102" s="197"/>
      <c r="J102" s="198">
        <f>J187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38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77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0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132</v>
      </c>
      <c r="D109" s="39"/>
      <c r="E109" s="39"/>
      <c r="F109" s="39"/>
      <c r="G109" s="39"/>
      <c r="H109" s="39"/>
      <c r="I109" s="138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38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38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E7</f>
        <v>Bavory, tůně na PB přítokui Dunajovického potoka</v>
      </c>
      <c r="F112" s="39"/>
      <c r="G112" s="39"/>
      <c r="H112" s="39"/>
      <c r="I112" s="138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38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F10</f>
        <v>Dunajovice</v>
      </c>
      <c r="G114" s="39"/>
      <c r="H114" s="39"/>
      <c r="I114" s="141" t="s">
        <v>22</v>
      </c>
      <c r="J114" s="78" t="str">
        <f>IF(J10="","",J10)</f>
        <v>8. 5. 2019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38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E13</f>
        <v>Verde Vida s.r.o.</v>
      </c>
      <c r="G116" s="39"/>
      <c r="H116" s="39"/>
      <c r="I116" s="141" t="s">
        <v>32</v>
      </c>
      <c r="J116" s="35" t="str">
        <f>E19</f>
        <v>Ing. Karel Vaštík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3.05" customHeight="1">
      <c r="A117" s="37"/>
      <c r="B117" s="38"/>
      <c r="C117" s="31" t="s">
        <v>30</v>
      </c>
      <c r="D117" s="39"/>
      <c r="E117" s="39"/>
      <c r="F117" s="26" t="str">
        <f>IF(E16="","",E16)</f>
        <v>Vyplň údaj</v>
      </c>
      <c r="G117" s="39"/>
      <c r="H117" s="39"/>
      <c r="I117" s="141" t="s">
        <v>37</v>
      </c>
      <c r="J117" s="35" t="str">
        <f>E22</f>
        <v>Ing. Karel Vaštík, Lideřovická 14, 696 61 VGnorovy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38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0"/>
      <c r="B119" s="201"/>
      <c r="C119" s="202" t="s">
        <v>133</v>
      </c>
      <c r="D119" s="203" t="s">
        <v>65</v>
      </c>
      <c r="E119" s="203" t="s">
        <v>61</v>
      </c>
      <c r="F119" s="203" t="s">
        <v>62</v>
      </c>
      <c r="G119" s="203" t="s">
        <v>134</v>
      </c>
      <c r="H119" s="203" t="s">
        <v>135</v>
      </c>
      <c r="I119" s="204" t="s">
        <v>136</v>
      </c>
      <c r="J119" s="205" t="s">
        <v>121</v>
      </c>
      <c r="K119" s="206" t="s">
        <v>137</v>
      </c>
      <c r="L119" s="207"/>
      <c r="M119" s="99" t="s">
        <v>1</v>
      </c>
      <c r="N119" s="100" t="s">
        <v>44</v>
      </c>
      <c r="O119" s="100" t="s">
        <v>138</v>
      </c>
      <c r="P119" s="100" t="s">
        <v>139</v>
      </c>
      <c r="Q119" s="100" t="s">
        <v>140</v>
      </c>
      <c r="R119" s="100" t="s">
        <v>141</v>
      </c>
      <c r="S119" s="100" t="s">
        <v>142</v>
      </c>
      <c r="T119" s="101" t="s">
        <v>143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7"/>
      <c r="B120" s="38"/>
      <c r="C120" s="106" t="s">
        <v>144</v>
      </c>
      <c r="D120" s="39"/>
      <c r="E120" s="39"/>
      <c r="F120" s="39"/>
      <c r="G120" s="39"/>
      <c r="H120" s="39"/>
      <c r="I120" s="138"/>
      <c r="J120" s="208">
        <f>BK120</f>
        <v>0</v>
      </c>
      <c r="K120" s="39"/>
      <c r="L120" s="43"/>
      <c r="M120" s="102"/>
      <c r="N120" s="209"/>
      <c r="O120" s="103"/>
      <c r="P120" s="210">
        <f>P121+P178</f>
        <v>0</v>
      </c>
      <c r="Q120" s="103"/>
      <c r="R120" s="210">
        <f>R121+R178</f>
        <v>332.68765999999999</v>
      </c>
      <c r="S120" s="103"/>
      <c r="T120" s="211">
        <f>T121+T178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79</v>
      </c>
      <c r="AU120" s="16" t="s">
        <v>123</v>
      </c>
      <c r="BK120" s="212">
        <f>BK121+BK178</f>
        <v>0</v>
      </c>
    </row>
    <row r="121" s="12" customFormat="1" ht="25.92" customHeight="1">
      <c r="A121" s="12"/>
      <c r="B121" s="213"/>
      <c r="C121" s="214"/>
      <c r="D121" s="215" t="s">
        <v>79</v>
      </c>
      <c r="E121" s="216" t="s">
        <v>145</v>
      </c>
      <c r="F121" s="216" t="s">
        <v>146</v>
      </c>
      <c r="G121" s="214"/>
      <c r="H121" s="214"/>
      <c r="I121" s="217"/>
      <c r="J121" s="218">
        <f>BK121</f>
        <v>0</v>
      </c>
      <c r="K121" s="214"/>
      <c r="L121" s="219"/>
      <c r="M121" s="220"/>
      <c r="N121" s="221"/>
      <c r="O121" s="221"/>
      <c r="P121" s="222">
        <f>P122+P168+P171</f>
        <v>0</v>
      </c>
      <c r="Q121" s="221"/>
      <c r="R121" s="222">
        <f>R122+R168+R171</f>
        <v>332.68765999999999</v>
      </c>
      <c r="S121" s="221"/>
      <c r="T121" s="223">
        <f>T122+T168+T171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4" t="s">
        <v>85</v>
      </c>
      <c r="AT121" s="225" t="s">
        <v>79</v>
      </c>
      <c r="AU121" s="225" t="s">
        <v>80</v>
      </c>
      <c r="AY121" s="224" t="s">
        <v>147</v>
      </c>
      <c r="BK121" s="226">
        <f>BK122+BK168+BK171</f>
        <v>0</v>
      </c>
    </row>
    <row r="122" s="12" customFormat="1" ht="22.8" customHeight="1">
      <c r="A122" s="12"/>
      <c r="B122" s="213"/>
      <c r="C122" s="214"/>
      <c r="D122" s="215" t="s">
        <v>79</v>
      </c>
      <c r="E122" s="227" t="s">
        <v>85</v>
      </c>
      <c r="F122" s="227" t="s">
        <v>148</v>
      </c>
      <c r="G122" s="214"/>
      <c r="H122" s="214"/>
      <c r="I122" s="217"/>
      <c r="J122" s="228">
        <f>BK122</f>
        <v>0</v>
      </c>
      <c r="K122" s="214"/>
      <c r="L122" s="219"/>
      <c r="M122" s="220"/>
      <c r="N122" s="221"/>
      <c r="O122" s="221"/>
      <c r="P122" s="222">
        <f>SUM(P123:P167)</f>
        <v>0</v>
      </c>
      <c r="Q122" s="221"/>
      <c r="R122" s="222">
        <f>SUM(R123:R167)</f>
        <v>7.9043000000000001</v>
      </c>
      <c r="S122" s="221"/>
      <c r="T122" s="223">
        <f>SUM(T123:T167)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85</v>
      </c>
      <c r="AT122" s="225" t="s">
        <v>79</v>
      </c>
      <c r="AU122" s="225" t="s">
        <v>85</v>
      </c>
      <c r="AY122" s="224" t="s">
        <v>147</v>
      </c>
      <c r="BK122" s="226">
        <f>SUM(BK123:BK167)</f>
        <v>0</v>
      </c>
    </row>
    <row r="123" s="2" customFormat="1" ht="24" customHeight="1">
      <c r="A123" s="37"/>
      <c r="B123" s="38"/>
      <c r="C123" s="229" t="s">
        <v>85</v>
      </c>
      <c r="D123" s="229" t="s">
        <v>149</v>
      </c>
      <c r="E123" s="230" t="s">
        <v>150</v>
      </c>
      <c r="F123" s="231" t="s">
        <v>151</v>
      </c>
      <c r="G123" s="232" t="s">
        <v>95</v>
      </c>
      <c r="H123" s="233">
        <v>13840</v>
      </c>
      <c r="I123" s="234"/>
      <c r="J123" s="235">
        <f>ROUND(I123*H123,2)</f>
        <v>0</v>
      </c>
      <c r="K123" s="236"/>
      <c r="L123" s="43"/>
      <c r="M123" s="237" t="s">
        <v>1</v>
      </c>
      <c r="N123" s="238" t="s">
        <v>45</v>
      </c>
      <c r="O123" s="90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1" t="s">
        <v>152</v>
      </c>
      <c r="AT123" s="241" t="s">
        <v>149</v>
      </c>
      <c r="AU123" s="241" t="s">
        <v>92</v>
      </c>
      <c r="AY123" s="16" t="s">
        <v>147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6" t="s">
        <v>85</v>
      </c>
      <c r="BK123" s="242">
        <f>ROUND(I123*H123,2)</f>
        <v>0</v>
      </c>
      <c r="BL123" s="16" t="s">
        <v>152</v>
      </c>
      <c r="BM123" s="241" t="s">
        <v>153</v>
      </c>
    </row>
    <row r="124" s="13" customFormat="1">
      <c r="A124" s="13"/>
      <c r="B124" s="243"/>
      <c r="C124" s="244"/>
      <c r="D124" s="245" t="s">
        <v>154</v>
      </c>
      <c r="E124" s="246" t="s">
        <v>1</v>
      </c>
      <c r="F124" s="247" t="s">
        <v>155</v>
      </c>
      <c r="G124" s="244"/>
      <c r="H124" s="248">
        <v>10980</v>
      </c>
      <c r="I124" s="249"/>
      <c r="J124" s="244"/>
      <c r="K124" s="244"/>
      <c r="L124" s="250"/>
      <c r="M124" s="251"/>
      <c r="N124" s="252"/>
      <c r="O124" s="252"/>
      <c r="P124" s="252"/>
      <c r="Q124" s="252"/>
      <c r="R124" s="252"/>
      <c r="S124" s="252"/>
      <c r="T124" s="25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4" t="s">
        <v>154</v>
      </c>
      <c r="AU124" s="254" t="s">
        <v>92</v>
      </c>
      <c r="AV124" s="13" t="s">
        <v>92</v>
      </c>
      <c r="AW124" s="13" t="s">
        <v>36</v>
      </c>
      <c r="AX124" s="13" t="s">
        <v>80</v>
      </c>
      <c r="AY124" s="254" t="s">
        <v>147</v>
      </c>
    </row>
    <row r="125" s="13" customFormat="1">
      <c r="A125" s="13"/>
      <c r="B125" s="243"/>
      <c r="C125" s="244"/>
      <c r="D125" s="245" t="s">
        <v>154</v>
      </c>
      <c r="E125" s="246" t="s">
        <v>1</v>
      </c>
      <c r="F125" s="247" t="s">
        <v>156</v>
      </c>
      <c r="G125" s="244"/>
      <c r="H125" s="248">
        <v>2860</v>
      </c>
      <c r="I125" s="249"/>
      <c r="J125" s="244"/>
      <c r="K125" s="244"/>
      <c r="L125" s="250"/>
      <c r="M125" s="251"/>
      <c r="N125" s="252"/>
      <c r="O125" s="252"/>
      <c r="P125" s="252"/>
      <c r="Q125" s="252"/>
      <c r="R125" s="252"/>
      <c r="S125" s="252"/>
      <c r="T125" s="25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4" t="s">
        <v>154</v>
      </c>
      <c r="AU125" s="254" t="s">
        <v>92</v>
      </c>
      <c r="AV125" s="13" t="s">
        <v>92</v>
      </c>
      <c r="AW125" s="13" t="s">
        <v>36</v>
      </c>
      <c r="AX125" s="13" t="s">
        <v>80</v>
      </c>
      <c r="AY125" s="254" t="s">
        <v>147</v>
      </c>
    </row>
    <row r="126" s="14" customFormat="1">
      <c r="A126" s="14"/>
      <c r="B126" s="255"/>
      <c r="C126" s="256"/>
      <c r="D126" s="245" t="s">
        <v>154</v>
      </c>
      <c r="E126" s="257" t="s">
        <v>1</v>
      </c>
      <c r="F126" s="258" t="s">
        <v>157</v>
      </c>
      <c r="G126" s="256"/>
      <c r="H126" s="259">
        <v>13840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5" t="s">
        <v>154</v>
      </c>
      <c r="AU126" s="265" t="s">
        <v>92</v>
      </c>
      <c r="AV126" s="14" t="s">
        <v>152</v>
      </c>
      <c r="AW126" s="14" t="s">
        <v>36</v>
      </c>
      <c r="AX126" s="14" t="s">
        <v>85</v>
      </c>
      <c r="AY126" s="265" t="s">
        <v>147</v>
      </c>
    </row>
    <row r="127" s="2" customFormat="1" ht="36" customHeight="1">
      <c r="A127" s="37"/>
      <c r="B127" s="38"/>
      <c r="C127" s="229" t="s">
        <v>92</v>
      </c>
      <c r="D127" s="229" t="s">
        <v>149</v>
      </c>
      <c r="E127" s="230" t="s">
        <v>158</v>
      </c>
      <c r="F127" s="231" t="s">
        <v>159</v>
      </c>
      <c r="G127" s="232" t="s">
        <v>95</v>
      </c>
      <c r="H127" s="233">
        <v>100</v>
      </c>
      <c r="I127" s="234"/>
      <c r="J127" s="235">
        <f>ROUND(I127*H127,2)</f>
        <v>0</v>
      </c>
      <c r="K127" s="236"/>
      <c r="L127" s="43"/>
      <c r="M127" s="237" t="s">
        <v>1</v>
      </c>
      <c r="N127" s="238" t="s">
        <v>45</v>
      </c>
      <c r="O127" s="90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1" t="s">
        <v>152</v>
      </c>
      <c r="AT127" s="241" t="s">
        <v>149</v>
      </c>
      <c r="AU127" s="241" t="s">
        <v>92</v>
      </c>
      <c r="AY127" s="16" t="s">
        <v>147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85</v>
      </c>
      <c r="BK127" s="242">
        <f>ROUND(I127*H127,2)</f>
        <v>0</v>
      </c>
      <c r="BL127" s="16" t="s">
        <v>152</v>
      </c>
      <c r="BM127" s="241" t="s">
        <v>160</v>
      </c>
    </row>
    <row r="128" s="2" customFormat="1" ht="24" customHeight="1">
      <c r="A128" s="37"/>
      <c r="B128" s="38"/>
      <c r="C128" s="229" t="s">
        <v>91</v>
      </c>
      <c r="D128" s="229" t="s">
        <v>149</v>
      </c>
      <c r="E128" s="230" t="s">
        <v>161</v>
      </c>
      <c r="F128" s="231" t="s">
        <v>162</v>
      </c>
      <c r="G128" s="232" t="s">
        <v>89</v>
      </c>
      <c r="H128" s="233">
        <v>10645.200000000001</v>
      </c>
      <c r="I128" s="234"/>
      <c r="J128" s="235">
        <f>ROUND(I128*H128,2)</f>
        <v>0</v>
      </c>
      <c r="K128" s="236"/>
      <c r="L128" s="43"/>
      <c r="M128" s="237" t="s">
        <v>1</v>
      </c>
      <c r="N128" s="238" t="s">
        <v>45</v>
      </c>
      <c r="O128" s="90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1" t="s">
        <v>152</v>
      </c>
      <c r="AT128" s="241" t="s">
        <v>149</v>
      </c>
      <c r="AU128" s="241" t="s">
        <v>92</v>
      </c>
      <c r="AY128" s="16" t="s">
        <v>147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85</v>
      </c>
      <c r="BK128" s="242">
        <f>ROUND(I128*H128,2)</f>
        <v>0</v>
      </c>
      <c r="BL128" s="16" t="s">
        <v>152</v>
      </c>
      <c r="BM128" s="241" t="s">
        <v>163</v>
      </c>
    </row>
    <row r="129" s="13" customFormat="1">
      <c r="A129" s="13"/>
      <c r="B129" s="243"/>
      <c r="C129" s="244"/>
      <c r="D129" s="245" t="s">
        <v>154</v>
      </c>
      <c r="E129" s="246" t="s">
        <v>1</v>
      </c>
      <c r="F129" s="247" t="s">
        <v>164</v>
      </c>
      <c r="G129" s="244"/>
      <c r="H129" s="248">
        <v>10645.200000000001</v>
      </c>
      <c r="I129" s="249"/>
      <c r="J129" s="244"/>
      <c r="K129" s="244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154</v>
      </c>
      <c r="AU129" s="254" t="s">
        <v>92</v>
      </c>
      <c r="AV129" s="13" t="s">
        <v>92</v>
      </c>
      <c r="AW129" s="13" t="s">
        <v>36</v>
      </c>
      <c r="AX129" s="13" t="s">
        <v>85</v>
      </c>
      <c r="AY129" s="254" t="s">
        <v>147</v>
      </c>
    </row>
    <row r="130" s="2" customFormat="1" ht="24" customHeight="1">
      <c r="A130" s="37"/>
      <c r="B130" s="38"/>
      <c r="C130" s="229" t="s">
        <v>152</v>
      </c>
      <c r="D130" s="229" t="s">
        <v>149</v>
      </c>
      <c r="E130" s="230" t="s">
        <v>165</v>
      </c>
      <c r="F130" s="231" t="s">
        <v>166</v>
      </c>
      <c r="G130" s="232" t="s">
        <v>89</v>
      </c>
      <c r="H130" s="233">
        <v>248</v>
      </c>
      <c r="I130" s="234"/>
      <c r="J130" s="235">
        <f>ROUND(I130*H130,2)</f>
        <v>0</v>
      </c>
      <c r="K130" s="236"/>
      <c r="L130" s="43"/>
      <c r="M130" s="237" t="s">
        <v>1</v>
      </c>
      <c r="N130" s="238" t="s">
        <v>45</v>
      </c>
      <c r="O130" s="90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1" t="s">
        <v>152</v>
      </c>
      <c r="AT130" s="241" t="s">
        <v>149</v>
      </c>
      <c r="AU130" s="241" t="s">
        <v>92</v>
      </c>
      <c r="AY130" s="16" t="s">
        <v>147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85</v>
      </c>
      <c r="BK130" s="242">
        <f>ROUND(I130*H130,2)</f>
        <v>0</v>
      </c>
      <c r="BL130" s="16" t="s">
        <v>152</v>
      </c>
      <c r="BM130" s="241" t="s">
        <v>167</v>
      </c>
    </row>
    <row r="131" s="13" customFormat="1">
      <c r="A131" s="13"/>
      <c r="B131" s="243"/>
      <c r="C131" s="244"/>
      <c r="D131" s="245" t="s">
        <v>154</v>
      </c>
      <c r="E131" s="246" t="s">
        <v>1</v>
      </c>
      <c r="F131" s="247" t="s">
        <v>107</v>
      </c>
      <c r="G131" s="244"/>
      <c r="H131" s="248">
        <v>248</v>
      </c>
      <c r="I131" s="249"/>
      <c r="J131" s="244"/>
      <c r="K131" s="244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154</v>
      </c>
      <c r="AU131" s="254" t="s">
        <v>92</v>
      </c>
      <c r="AV131" s="13" t="s">
        <v>92</v>
      </c>
      <c r="AW131" s="13" t="s">
        <v>36</v>
      </c>
      <c r="AX131" s="13" t="s">
        <v>85</v>
      </c>
      <c r="AY131" s="254" t="s">
        <v>147</v>
      </c>
    </row>
    <row r="132" s="2" customFormat="1" ht="24" customHeight="1">
      <c r="A132" s="37"/>
      <c r="B132" s="38"/>
      <c r="C132" s="229" t="s">
        <v>168</v>
      </c>
      <c r="D132" s="229" t="s">
        <v>149</v>
      </c>
      <c r="E132" s="230" t="s">
        <v>169</v>
      </c>
      <c r="F132" s="231" t="s">
        <v>170</v>
      </c>
      <c r="G132" s="232" t="s">
        <v>89</v>
      </c>
      <c r="H132" s="233">
        <v>7096.8000000000002</v>
      </c>
      <c r="I132" s="234"/>
      <c r="J132" s="235">
        <f>ROUND(I132*H132,2)</f>
        <v>0</v>
      </c>
      <c r="K132" s="236"/>
      <c r="L132" s="43"/>
      <c r="M132" s="237" t="s">
        <v>1</v>
      </c>
      <c r="N132" s="238" t="s">
        <v>45</v>
      </c>
      <c r="O132" s="90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1" t="s">
        <v>152</v>
      </c>
      <c r="AT132" s="241" t="s">
        <v>149</v>
      </c>
      <c r="AU132" s="241" t="s">
        <v>92</v>
      </c>
      <c r="AY132" s="16" t="s">
        <v>147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85</v>
      </c>
      <c r="BK132" s="242">
        <f>ROUND(I132*H132,2)</f>
        <v>0</v>
      </c>
      <c r="BL132" s="16" t="s">
        <v>152</v>
      </c>
      <c r="BM132" s="241" t="s">
        <v>171</v>
      </c>
    </row>
    <row r="133" s="13" customFormat="1">
      <c r="A133" s="13"/>
      <c r="B133" s="243"/>
      <c r="C133" s="244"/>
      <c r="D133" s="245" t="s">
        <v>154</v>
      </c>
      <c r="E133" s="246" t="s">
        <v>1</v>
      </c>
      <c r="F133" s="247" t="s">
        <v>116</v>
      </c>
      <c r="G133" s="244"/>
      <c r="H133" s="248">
        <v>7096.8000000000002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154</v>
      </c>
      <c r="AU133" s="254" t="s">
        <v>92</v>
      </c>
      <c r="AV133" s="13" t="s">
        <v>92</v>
      </c>
      <c r="AW133" s="13" t="s">
        <v>36</v>
      </c>
      <c r="AX133" s="13" t="s">
        <v>85</v>
      </c>
      <c r="AY133" s="254" t="s">
        <v>147</v>
      </c>
    </row>
    <row r="134" s="2" customFormat="1" ht="24" customHeight="1">
      <c r="A134" s="37"/>
      <c r="B134" s="38"/>
      <c r="C134" s="229" t="s">
        <v>172</v>
      </c>
      <c r="D134" s="229" t="s">
        <v>149</v>
      </c>
      <c r="E134" s="230" t="s">
        <v>173</v>
      </c>
      <c r="F134" s="231" t="s">
        <v>174</v>
      </c>
      <c r="G134" s="232" t="s">
        <v>89</v>
      </c>
      <c r="H134" s="233">
        <v>1.9199999999999999</v>
      </c>
      <c r="I134" s="234"/>
      <c r="J134" s="235">
        <f>ROUND(I134*H134,2)</f>
        <v>0</v>
      </c>
      <c r="K134" s="236"/>
      <c r="L134" s="43"/>
      <c r="M134" s="237" t="s">
        <v>1</v>
      </c>
      <c r="N134" s="238" t="s">
        <v>45</v>
      </c>
      <c r="O134" s="90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1" t="s">
        <v>152</v>
      </c>
      <c r="AT134" s="241" t="s">
        <v>149</v>
      </c>
      <c r="AU134" s="241" t="s">
        <v>92</v>
      </c>
      <c r="AY134" s="16" t="s">
        <v>147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85</v>
      </c>
      <c r="BK134" s="242">
        <f>ROUND(I134*H134,2)</f>
        <v>0</v>
      </c>
      <c r="BL134" s="16" t="s">
        <v>152</v>
      </c>
      <c r="BM134" s="241" t="s">
        <v>175</v>
      </c>
    </row>
    <row r="135" s="13" customFormat="1">
      <c r="A135" s="13"/>
      <c r="B135" s="243"/>
      <c r="C135" s="244"/>
      <c r="D135" s="245" t="s">
        <v>154</v>
      </c>
      <c r="E135" s="246" t="s">
        <v>1</v>
      </c>
      <c r="F135" s="247" t="s">
        <v>176</v>
      </c>
      <c r="G135" s="244"/>
      <c r="H135" s="248">
        <v>1.9199999999999999</v>
      </c>
      <c r="I135" s="249"/>
      <c r="J135" s="244"/>
      <c r="K135" s="244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154</v>
      </c>
      <c r="AU135" s="254" t="s">
        <v>92</v>
      </c>
      <c r="AV135" s="13" t="s">
        <v>92</v>
      </c>
      <c r="AW135" s="13" t="s">
        <v>36</v>
      </c>
      <c r="AX135" s="13" t="s">
        <v>85</v>
      </c>
      <c r="AY135" s="254" t="s">
        <v>147</v>
      </c>
    </row>
    <row r="136" s="2" customFormat="1" ht="16.5" customHeight="1">
      <c r="A136" s="37"/>
      <c r="B136" s="38"/>
      <c r="C136" s="229" t="s">
        <v>177</v>
      </c>
      <c r="D136" s="229" t="s">
        <v>149</v>
      </c>
      <c r="E136" s="230" t="s">
        <v>178</v>
      </c>
      <c r="F136" s="231" t="s">
        <v>179</v>
      </c>
      <c r="G136" s="232" t="s">
        <v>180</v>
      </c>
      <c r="H136" s="233">
        <v>6</v>
      </c>
      <c r="I136" s="234"/>
      <c r="J136" s="235">
        <f>ROUND(I136*H136,2)</f>
        <v>0</v>
      </c>
      <c r="K136" s="236"/>
      <c r="L136" s="43"/>
      <c r="M136" s="237" t="s">
        <v>1</v>
      </c>
      <c r="N136" s="238" t="s">
        <v>45</v>
      </c>
      <c r="O136" s="90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1" t="s">
        <v>152</v>
      </c>
      <c r="AT136" s="241" t="s">
        <v>149</v>
      </c>
      <c r="AU136" s="241" t="s">
        <v>92</v>
      </c>
      <c r="AY136" s="16" t="s">
        <v>147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85</v>
      </c>
      <c r="BK136" s="242">
        <f>ROUND(I136*H136,2)</f>
        <v>0</v>
      </c>
      <c r="BL136" s="16" t="s">
        <v>152</v>
      </c>
      <c r="BM136" s="241" t="s">
        <v>181</v>
      </c>
    </row>
    <row r="137" s="2" customFormat="1" ht="24" customHeight="1">
      <c r="A137" s="37"/>
      <c r="B137" s="38"/>
      <c r="C137" s="229" t="s">
        <v>182</v>
      </c>
      <c r="D137" s="229" t="s">
        <v>149</v>
      </c>
      <c r="E137" s="230" t="s">
        <v>183</v>
      </c>
      <c r="F137" s="231" t="s">
        <v>184</v>
      </c>
      <c r="G137" s="232" t="s">
        <v>180</v>
      </c>
      <c r="H137" s="233">
        <v>12</v>
      </c>
      <c r="I137" s="234"/>
      <c r="J137" s="235">
        <f>ROUND(I137*H137,2)</f>
        <v>0</v>
      </c>
      <c r="K137" s="236"/>
      <c r="L137" s="43"/>
      <c r="M137" s="237" t="s">
        <v>1</v>
      </c>
      <c r="N137" s="238" t="s">
        <v>45</v>
      </c>
      <c r="O137" s="90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1" t="s">
        <v>152</v>
      </c>
      <c r="AT137" s="241" t="s">
        <v>149</v>
      </c>
      <c r="AU137" s="241" t="s">
        <v>92</v>
      </c>
      <c r="AY137" s="16" t="s">
        <v>147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85</v>
      </c>
      <c r="BK137" s="242">
        <f>ROUND(I137*H137,2)</f>
        <v>0</v>
      </c>
      <c r="BL137" s="16" t="s">
        <v>152</v>
      </c>
      <c r="BM137" s="241" t="s">
        <v>185</v>
      </c>
    </row>
    <row r="138" s="13" customFormat="1">
      <c r="A138" s="13"/>
      <c r="B138" s="243"/>
      <c r="C138" s="244"/>
      <c r="D138" s="245" t="s">
        <v>154</v>
      </c>
      <c r="E138" s="244"/>
      <c r="F138" s="247" t="s">
        <v>186</v>
      </c>
      <c r="G138" s="244"/>
      <c r="H138" s="248">
        <v>12</v>
      </c>
      <c r="I138" s="249"/>
      <c r="J138" s="244"/>
      <c r="K138" s="244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154</v>
      </c>
      <c r="AU138" s="254" t="s">
        <v>92</v>
      </c>
      <c r="AV138" s="13" t="s">
        <v>92</v>
      </c>
      <c r="AW138" s="13" t="s">
        <v>4</v>
      </c>
      <c r="AX138" s="13" t="s">
        <v>85</v>
      </c>
      <c r="AY138" s="254" t="s">
        <v>147</v>
      </c>
    </row>
    <row r="139" s="2" customFormat="1" ht="24" customHeight="1">
      <c r="A139" s="37"/>
      <c r="B139" s="38"/>
      <c r="C139" s="229" t="s">
        <v>187</v>
      </c>
      <c r="D139" s="229" t="s">
        <v>149</v>
      </c>
      <c r="E139" s="230" t="s">
        <v>188</v>
      </c>
      <c r="F139" s="231" t="s">
        <v>189</v>
      </c>
      <c r="G139" s="232" t="s">
        <v>89</v>
      </c>
      <c r="H139" s="233">
        <v>17991.919999999998</v>
      </c>
      <c r="I139" s="234"/>
      <c r="J139" s="235">
        <f>ROUND(I139*H139,2)</f>
        <v>0</v>
      </c>
      <c r="K139" s="236"/>
      <c r="L139" s="43"/>
      <c r="M139" s="237" t="s">
        <v>1</v>
      </c>
      <c r="N139" s="238" t="s">
        <v>45</v>
      </c>
      <c r="O139" s="90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1" t="s">
        <v>152</v>
      </c>
      <c r="AT139" s="241" t="s">
        <v>149</v>
      </c>
      <c r="AU139" s="241" t="s">
        <v>92</v>
      </c>
      <c r="AY139" s="16" t="s">
        <v>147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85</v>
      </c>
      <c r="BK139" s="242">
        <f>ROUND(I139*H139,2)</f>
        <v>0</v>
      </c>
      <c r="BL139" s="16" t="s">
        <v>152</v>
      </c>
      <c r="BM139" s="241" t="s">
        <v>190</v>
      </c>
    </row>
    <row r="140" s="13" customFormat="1">
      <c r="A140" s="13"/>
      <c r="B140" s="243"/>
      <c r="C140" s="244"/>
      <c r="D140" s="245" t="s">
        <v>154</v>
      </c>
      <c r="E140" s="246" t="s">
        <v>1</v>
      </c>
      <c r="F140" s="247" t="s">
        <v>191</v>
      </c>
      <c r="G140" s="244"/>
      <c r="H140" s="248">
        <v>17991.919999999998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154</v>
      </c>
      <c r="AU140" s="254" t="s">
        <v>92</v>
      </c>
      <c r="AV140" s="13" t="s">
        <v>92</v>
      </c>
      <c r="AW140" s="13" t="s">
        <v>36</v>
      </c>
      <c r="AX140" s="13" t="s">
        <v>85</v>
      </c>
      <c r="AY140" s="254" t="s">
        <v>147</v>
      </c>
    </row>
    <row r="141" s="2" customFormat="1" ht="24" customHeight="1">
      <c r="A141" s="37"/>
      <c r="B141" s="38"/>
      <c r="C141" s="229" t="s">
        <v>192</v>
      </c>
      <c r="D141" s="229" t="s">
        <v>149</v>
      </c>
      <c r="E141" s="230" t="s">
        <v>193</v>
      </c>
      <c r="F141" s="231" t="s">
        <v>194</v>
      </c>
      <c r="G141" s="232" t="s">
        <v>89</v>
      </c>
      <c r="H141" s="233">
        <v>35487.839999999997</v>
      </c>
      <c r="I141" s="234"/>
      <c r="J141" s="235">
        <f>ROUND(I141*H141,2)</f>
        <v>0</v>
      </c>
      <c r="K141" s="236"/>
      <c r="L141" s="43"/>
      <c r="M141" s="237" t="s">
        <v>1</v>
      </c>
      <c r="N141" s="238" t="s">
        <v>45</v>
      </c>
      <c r="O141" s="90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1" t="s">
        <v>152</v>
      </c>
      <c r="AT141" s="241" t="s">
        <v>149</v>
      </c>
      <c r="AU141" s="241" t="s">
        <v>92</v>
      </c>
      <c r="AY141" s="16" t="s">
        <v>147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85</v>
      </c>
      <c r="BK141" s="242">
        <f>ROUND(I141*H141,2)</f>
        <v>0</v>
      </c>
      <c r="BL141" s="16" t="s">
        <v>152</v>
      </c>
      <c r="BM141" s="241" t="s">
        <v>195</v>
      </c>
    </row>
    <row r="142" s="13" customFormat="1">
      <c r="A142" s="13"/>
      <c r="B142" s="243"/>
      <c r="C142" s="244"/>
      <c r="D142" s="245" t="s">
        <v>154</v>
      </c>
      <c r="E142" s="246" t="s">
        <v>1</v>
      </c>
      <c r="F142" s="247" t="s">
        <v>196</v>
      </c>
      <c r="G142" s="244"/>
      <c r="H142" s="248">
        <v>17743.919999999998</v>
      </c>
      <c r="I142" s="249"/>
      <c r="J142" s="244"/>
      <c r="K142" s="244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154</v>
      </c>
      <c r="AU142" s="254" t="s">
        <v>92</v>
      </c>
      <c r="AV142" s="13" t="s">
        <v>92</v>
      </c>
      <c r="AW142" s="13" t="s">
        <v>36</v>
      </c>
      <c r="AX142" s="13" t="s">
        <v>85</v>
      </c>
      <c r="AY142" s="254" t="s">
        <v>147</v>
      </c>
    </row>
    <row r="143" s="13" customFormat="1">
      <c r="A143" s="13"/>
      <c r="B143" s="243"/>
      <c r="C143" s="244"/>
      <c r="D143" s="245" t="s">
        <v>154</v>
      </c>
      <c r="E143" s="244"/>
      <c r="F143" s="247" t="s">
        <v>197</v>
      </c>
      <c r="G143" s="244"/>
      <c r="H143" s="248">
        <v>35487.839999999997</v>
      </c>
      <c r="I143" s="249"/>
      <c r="J143" s="244"/>
      <c r="K143" s="244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154</v>
      </c>
      <c r="AU143" s="254" t="s">
        <v>92</v>
      </c>
      <c r="AV143" s="13" t="s">
        <v>92</v>
      </c>
      <c r="AW143" s="13" t="s">
        <v>4</v>
      </c>
      <c r="AX143" s="13" t="s">
        <v>85</v>
      </c>
      <c r="AY143" s="254" t="s">
        <v>147</v>
      </c>
    </row>
    <row r="144" s="2" customFormat="1" ht="16.5" customHeight="1">
      <c r="A144" s="37"/>
      <c r="B144" s="38"/>
      <c r="C144" s="229" t="s">
        <v>198</v>
      </c>
      <c r="D144" s="229" t="s">
        <v>149</v>
      </c>
      <c r="E144" s="230" t="s">
        <v>199</v>
      </c>
      <c r="F144" s="231" t="s">
        <v>200</v>
      </c>
      <c r="G144" s="232" t="s">
        <v>89</v>
      </c>
      <c r="H144" s="233">
        <v>17991.919999999998</v>
      </c>
      <c r="I144" s="234"/>
      <c r="J144" s="235">
        <f>ROUND(I144*H144,2)</f>
        <v>0</v>
      </c>
      <c r="K144" s="236"/>
      <c r="L144" s="43"/>
      <c r="M144" s="237" t="s">
        <v>1</v>
      </c>
      <c r="N144" s="238" t="s">
        <v>45</v>
      </c>
      <c r="O144" s="90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1" t="s">
        <v>152</v>
      </c>
      <c r="AT144" s="241" t="s">
        <v>149</v>
      </c>
      <c r="AU144" s="241" t="s">
        <v>92</v>
      </c>
      <c r="AY144" s="16" t="s">
        <v>147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85</v>
      </c>
      <c r="BK144" s="242">
        <f>ROUND(I144*H144,2)</f>
        <v>0</v>
      </c>
      <c r="BL144" s="16" t="s">
        <v>152</v>
      </c>
      <c r="BM144" s="241" t="s">
        <v>201</v>
      </c>
    </row>
    <row r="145" s="13" customFormat="1">
      <c r="A145" s="13"/>
      <c r="B145" s="243"/>
      <c r="C145" s="244"/>
      <c r="D145" s="245" t="s">
        <v>154</v>
      </c>
      <c r="E145" s="246" t="s">
        <v>1</v>
      </c>
      <c r="F145" s="247" t="s">
        <v>191</v>
      </c>
      <c r="G145" s="244"/>
      <c r="H145" s="248">
        <v>17991.919999999998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154</v>
      </c>
      <c r="AU145" s="254" t="s">
        <v>92</v>
      </c>
      <c r="AV145" s="13" t="s">
        <v>92</v>
      </c>
      <c r="AW145" s="13" t="s">
        <v>36</v>
      </c>
      <c r="AX145" s="13" t="s">
        <v>85</v>
      </c>
      <c r="AY145" s="254" t="s">
        <v>147</v>
      </c>
    </row>
    <row r="146" s="2" customFormat="1" ht="16.5" customHeight="1">
      <c r="A146" s="37"/>
      <c r="B146" s="38"/>
      <c r="C146" s="229" t="s">
        <v>202</v>
      </c>
      <c r="D146" s="229" t="s">
        <v>149</v>
      </c>
      <c r="E146" s="230" t="s">
        <v>203</v>
      </c>
      <c r="F146" s="231" t="s">
        <v>204</v>
      </c>
      <c r="G146" s="232" t="s">
        <v>89</v>
      </c>
      <c r="H146" s="233">
        <v>7096.8000000000002</v>
      </c>
      <c r="I146" s="234"/>
      <c r="J146" s="235">
        <f>ROUND(I146*H146,2)</f>
        <v>0</v>
      </c>
      <c r="K146" s="236"/>
      <c r="L146" s="43"/>
      <c r="M146" s="237" t="s">
        <v>1</v>
      </c>
      <c r="N146" s="238" t="s">
        <v>45</v>
      </c>
      <c r="O146" s="90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1" t="s">
        <v>152</v>
      </c>
      <c r="AT146" s="241" t="s">
        <v>149</v>
      </c>
      <c r="AU146" s="241" t="s">
        <v>92</v>
      </c>
      <c r="AY146" s="16" t="s">
        <v>147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85</v>
      </c>
      <c r="BK146" s="242">
        <f>ROUND(I146*H146,2)</f>
        <v>0</v>
      </c>
      <c r="BL146" s="16" t="s">
        <v>152</v>
      </c>
      <c r="BM146" s="241" t="s">
        <v>205</v>
      </c>
    </row>
    <row r="147" s="13" customFormat="1">
      <c r="A147" s="13"/>
      <c r="B147" s="243"/>
      <c r="C147" s="244"/>
      <c r="D147" s="245" t="s">
        <v>154</v>
      </c>
      <c r="E147" s="246" t="s">
        <v>1</v>
      </c>
      <c r="F147" s="247" t="s">
        <v>116</v>
      </c>
      <c r="G147" s="244"/>
      <c r="H147" s="248">
        <v>7096.8000000000002</v>
      </c>
      <c r="I147" s="249"/>
      <c r="J147" s="244"/>
      <c r="K147" s="244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154</v>
      </c>
      <c r="AU147" s="254" t="s">
        <v>92</v>
      </c>
      <c r="AV147" s="13" t="s">
        <v>92</v>
      </c>
      <c r="AW147" s="13" t="s">
        <v>36</v>
      </c>
      <c r="AX147" s="13" t="s">
        <v>80</v>
      </c>
      <c r="AY147" s="254" t="s">
        <v>147</v>
      </c>
    </row>
    <row r="148" s="14" customFormat="1">
      <c r="A148" s="14"/>
      <c r="B148" s="255"/>
      <c r="C148" s="256"/>
      <c r="D148" s="245" t="s">
        <v>154</v>
      </c>
      <c r="E148" s="257" t="s">
        <v>1</v>
      </c>
      <c r="F148" s="258" t="s">
        <v>157</v>
      </c>
      <c r="G148" s="256"/>
      <c r="H148" s="259">
        <v>7096.8000000000002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154</v>
      </c>
      <c r="AU148" s="265" t="s">
        <v>92</v>
      </c>
      <c r="AV148" s="14" t="s">
        <v>152</v>
      </c>
      <c r="AW148" s="14" t="s">
        <v>36</v>
      </c>
      <c r="AX148" s="14" t="s">
        <v>85</v>
      </c>
      <c r="AY148" s="265" t="s">
        <v>147</v>
      </c>
    </row>
    <row r="149" s="2" customFormat="1" ht="24" customHeight="1">
      <c r="A149" s="37"/>
      <c r="B149" s="38"/>
      <c r="C149" s="229" t="s">
        <v>206</v>
      </c>
      <c r="D149" s="229" t="s">
        <v>149</v>
      </c>
      <c r="E149" s="230" t="s">
        <v>207</v>
      </c>
      <c r="F149" s="231" t="s">
        <v>208</v>
      </c>
      <c r="G149" s="232" t="s">
        <v>95</v>
      </c>
      <c r="H149" s="233">
        <v>2490</v>
      </c>
      <c r="I149" s="234"/>
      <c r="J149" s="235">
        <f>ROUND(I149*H149,2)</f>
        <v>0</v>
      </c>
      <c r="K149" s="236"/>
      <c r="L149" s="43"/>
      <c r="M149" s="237" t="s">
        <v>1</v>
      </c>
      <c r="N149" s="238" t="s">
        <v>45</v>
      </c>
      <c r="O149" s="90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1" t="s">
        <v>152</v>
      </c>
      <c r="AT149" s="241" t="s">
        <v>149</v>
      </c>
      <c r="AU149" s="241" t="s">
        <v>92</v>
      </c>
      <c r="AY149" s="16" t="s">
        <v>147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85</v>
      </c>
      <c r="BK149" s="242">
        <f>ROUND(I149*H149,2)</f>
        <v>0</v>
      </c>
      <c r="BL149" s="16" t="s">
        <v>152</v>
      </c>
      <c r="BM149" s="241" t="s">
        <v>209</v>
      </c>
    </row>
    <row r="150" s="13" customFormat="1">
      <c r="A150" s="13"/>
      <c r="B150" s="243"/>
      <c r="C150" s="244"/>
      <c r="D150" s="245" t="s">
        <v>154</v>
      </c>
      <c r="E150" s="246" t="s">
        <v>1</v>
      </c>
      <c r="F150" s="247" t="s">
        <v>110</v>
      </c>
      <c r="G150" s="244"/>
      <c r="H150" s="248">
        <v>2490</v>
      </c>
      <c r="I150" s="249"/>
      <c r="J150" s="244"/>
      <c r="K150" s="244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154</v>
      </c>
      <c r="AU150" s="254" t="s">
        <v>92</v>
      </c>
      <c r="AV150" s="13" t="s">
        <v>92</v>
      </c>
      <c r="AW150" s="13" t="s">
        <v>36</v>
      </c>
      <c r="AX150" s="13" t="s">
        <v>85</v>
      </c>
      <c r="AY150" s="254" t="s">
        <v>147</v>
      </c>
    </row>
    <row r="151" s="2" customFormat="1" ht="16.5" customHeight="1">
      <c r="A151" s="37"/>
      <c r="B151" s="38"/>
      <c r="C151" s="266" t="s">
        <v>210</v>
      </c>
      <c r="D151" s="266" t="s">
        <v>211</v>
      </c>
      <c r="E151" s="267" t="s">
        <v>212</v>
      </c>
      <c r="F151" s="268" t="s">
        <v>213</v>
      </c>
      <c r="G151" s="269" t="s">
        <v>214</v>
      </c>
      <c r="H151" s="270">
        <v>2490</v>
      </c>
      <c r="I151" s="271"/>
      <c r="J151" s="272">
        <f>ROUND(I151*H151,2)</f>
        <v>0</v>
      </c>
      <c r="K151" s="273"/>
      <c r="L151" s="274"/>
      <c r="M151" s="275" t="s">
        <v>1</v>
      </c>
      <c r="N151" s="276" t="s">
        <v>45</v>
      </c>
      <c r="O151" s="90"/>
      <c r="P151" s="239">
        <f>O151*H151</f>
        <v>0</v>
      </c>
      <c r="Q151" s="239">
        <v>0.001</v>
      </c>
      <c r="R151" s="239">
        <f>Q151*H151</f>
        <v>2.4900000000000002</v>
      </c>
      <c r="S151" s="239">
        <v>0</v>
      </c>
      <c r="T151" s="24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1" t="s">
        <v>182</v>
      </c>
      <c r="AT151" s="241" t="s">
        <v>211</v>
      </c>
      <c r="AU151" s="241" t="s">
        <v>92</v>
      </c>
      <c r="AY151" s="16" t="s">
        <v>147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85</v>
      </c>
      <c r="BK151" s="242">
        <f>ROUND(I151*H151,2)</f>
        <v>0</v>
      </c>
      <c r="BL151" s="16" t="s">
        <v>152</v>
      </c>
      <c r="BM151" s="241" t="s">
        <v>215</v>
      </c>
    </row>
    <row r="152" s="13" customFormat="1">
      <c r="A152" s="13"/>
      <c r="B152" s="243"/>
      <c r="C152" s="244"/>
      <c r="D152" s="245" t="s">
        <v>154</v>
      </c>
      <c r="E152" s="246" t="s">
        <v>1</v>
      </c>
      <c r="F152" s="247" t="s">
        <v>110</v>
      </c>
      <c r="G152" s="244"/>
      <c r="H152" s="248">
        <v>2490</v>
      </c>
      <c r="I152" s="249"/>
      <c r="J152" s="244"/>
      <c r="K152" s="244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154</v>
      </c>
      <c r="AU152" s="254" t="s">
        <v>92</v>
      </c>
      <c r="AV152" s="13" t="s">
        <v>92</v>
      </c>
      <c r="AW152" s="13" t="s">
        <v>36</v>
      </c>
      <c r="AX152" s="13" t="s">
        <v>85</v>
      </c>
      <c r="AY152" s="254" t="s">
        <v>147</v>
      </c>
    </row>
    <row r="153" s="2" customFormat="1" ht="24" customHeight="1">
      <c r="A153" s="37"/>
      <c r="B153" s="38"/>
      <c r="C153" s="229" t="s">
        <v>8</v>
      </c>
      <c r="D153" s="229" t="s">
        <v>149</v>
      </c>
      <c r="E153" s="230" t="s">
        <v>216</v>
      </c>
      <c r="F153" s="231" t="s">
        <v>217</v>
      </c>
      <c r="G153" s="232" t="s">
        <v>95</v>
      </c>
      <c r="H153" s="233">
        <v>4172.3000000000002</v>
      </c>
      <c r="I153" s="234"/>
      <c r="J153" s="235">
        <f>ROUND(I153*H153,2)</f>
        <v>0</v>
      </c>
      <c r="K153" s="236"/>
      <c r="L153" s="43"/>
      <c r="M153" s="237" t="s">
        <v>1</v>
      </c>
      <c r="N153" s="238" t="s">
        <v>45</v>
      </c>
      <c r="O153" s="90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1" t="s">
        <v>152</v>
      </c>
      <c r="AT153" s="241" t="s">
        <v>149</v>
      </c>
      <c r="AU153" s="241" t="s">
        <v>92</v>
      </c>
      <c r="AY153" s="16" t="s">
        <v>147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85</v>
      </c>
      <c r="BK153" s="242">
        <f>ROUND(I153*H153,2)</f>
        <v>0</v>
      </c>
      <c r="BL153" s="16" t="s">
        <v>152</v>
      </c>
      <c r="BM153" s="241" t="s">
        <v>218</v>
      </c>
    </row>
    <row r="154" s="13" customFormat="1">
      <c r="A154" s="13"/>
      <c r="B154" s="243"/>
      <c r="C154" s="244"/>
      <c r="D154" s="245" t="s">
        <v>154</v>
      </c>
      <c r="E154" s="246" t="s">
        <v>1</v>
      </c>
      <c r="F154" s="247" t="s">
        <v>113</v>
      </c>
      <c r="G154" s="244"/>
      <c r="H154" s="248">
        <v>4172.3000000000002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154</v>
      </c>
      <c r="AU154" s="254" t="s">
        <v>92</v>
      </c>
      <c r="AV154" s="13" t="s">
        <v>92</v>
      </c>
      <c r="AW154" s="13" t="s">
        <v>36</v>
      </c>
      <c r="AX154" s="13" t="s">
        <v>85</v>
      </c>
      <c r="AY154" s="254" t="s">
        <v>147</v>
      </c>
    </row>
    <row r="155" s="2" customFormat="1" ht="16.5" customHeight="1">
      <c r="A155" s="37"/>
      <c r="B155" s="38"/>
      <c r="C155" s="266" t="s">
        <v>219</v>
      </c>
      <c r="D155" s="266" t="s">
        <v>211</v>
      </c>
      <c r="E155" s="267" t="s">
        <v>220</v>
      </c>
      <c r="F155" s="268" t="s">
        <v>221</v>
      </c>
      <c r="G155" s="269" t="s">
        <v>214</v>
      </c>
      <c r="H155" s="270">
        <v>4172.3000000000002</v>
      </c>
      <c r="I155" s="271"/>
      <c r="J155" s="272">
        <f>ROUND(I155*H155,2)</f>
        <v>0</v>
      </c>
      <c r="K155" s="273"/>
      <c r="L155" s="274"/>
      <c r="M155" s="275" t="s">
        <v>1</v>
      </c>
      <c r="N155" s="276" t="s">
        <v>45</v>
      </c>
      <c r="O155" s="90"/>
      <c r="P155" s="239">
        <f>O155*H155</f>
        <v>0</v>
      </c>
      <c r="Q155" s="239">
        <v>0.001</v>
      </c>
      <c r="R155" s="239">
        <f>Q155*H155</f>
        <v>4.1722999999999999</v>
      </c>
      <c r="S155" s="239">
        <v>0</v>
      </c>
      <c r="T155" s="24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1" t="s">
        <v>182</v>
      </c>
      <c r="AT155" s="241" t="s">
        <v>211</v>
      </c>
      <c r="AU155" s="241" t="s">
        <v>92</v>
      </c>
      <c r="AY155" s="16" t="s">
        <v>147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85</v>
      </c>
      <c r="BK155" s="242">
        <f>ROUND(I155*H155,2)</f>
        <v>0</v>
      </c>
      <c r="BL155" s="16" t="s">
        <v>152</v>
      </c>
      <c r="BM155" s="241" t="s">
        <v>222</v>
      </c>
    </row>
    <row r="156" s="13" customFormat="1">
      <c r="A156" s="13"/>
      <c r="B156" s="243"/>
      <c r="C156" s="244"/>
      <c r="D156" s="245" t="s">
        <v>154</v>
      </c>
      <c r="E156" s="246" t="s">
        <v>1</v>
      </c>
      <c r="F156" s="247" t="s">
        <v>113</v>
      </c>
      <c r="G156" s="244"/>
      <c r="H156" s="248">
        <v>4172.3000000000002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154</v>
      </c>
      <c r="AU156" s="254" t="s">
        <v>92</v>
      </c>
      <c r="AV156" s="13" t="s">
        <v>92</v>
      </c>
      <c r="AW156" s="13" t="s">
        <v>36</v>
      </c>
      <c r="AX156" s="13" t="s">
        <v>85</v>
      </c>
      <c r="AY156" s="254" t="s">
        <v>147</v>
      </c>
    </row>
    <row r="157" s="2" customFormat="1" ht="16.5" customHeight="1">
      <c r="A157" s="37"/>
      <c r="B157" s="38"/>
      <c r="C157" s="229" t="s">
        <v>223</v>
      </c>
      <c r="D157" s="229" t="s">
        <v>149</v>
      </c>
      <c r="E157" s="230" t="s">
        <v>224</v>
      </c>
      <c r="F157" s="231" t="s">
        <v>225</v>
      </c>
      <c r="G157" s="232" t="s">
        <v>95</v>
      </c>
      <c r="H157" s="233">
        <v>4417</v>
      </c>
      <c r="I157" s="234"/>
      <c r="J157" s="235">
        <f>ROUND(I157*H157,2)</f>
        <v>0</v>
      </c>
      <c r="K157" s="236"/>
      <c r="L157" s="43"/>
      <c r="M157" s="237" t="s">
        <v>1</v>
      </c>
      <c r="N157" s="238" t="s">
        <v>45</v>
      </c>
      <c r="O157" s="90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1" t="s">
        <v>152</v>
      </c>
      <c r="AT157" s="241" t="s">
        <v>149</v>
      </c>
      <c r="AU157" s="241" t="s">
        <v>92</v>
      </c>
      <c r="AY157" s="16" t="s">
        <v>147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6" t="s">
        <v>85</v>
      </c>
      <c r="BK157" s="242">
        <f>ROUND(I157*H157,2)</f>
        <v>0</v>
      </c>
      <c r="BL157" s="16" t="s">
        <v>152</v>
      </c>
      <c r="BM157" s="241" t="s">
        <v>226</v>
      </c>
    </row>
    <row r="158" s="13" customFormat="1">
      <c r="A158" s="13"/>
      <c r="B158" s="243"/>
      <c r="C158" s="244"/>
      <c r="D158" s="245" t="s">
        <v>154</v>
      </c>
      <c r="E158" s="246" t="s">
        <v>1</v>
      </c>
      <c r="F158" s="247" t="s">
        <v>93</v>
      </c>
      <c r="G158" s="244"/>
      <c r="H158" s="248">
        <v>4417</v>
      </c>
      <c r="I158" s="249"/>
      <c r="J158" s="244"/>
      <c r="K158" s="244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154</v>
      </c>
      <c r="AU158" s="254" t="s">
        <v>92</v>
      </c>
      <c r="AV158" s="13" t="s">
        <v>92</v>
      </c>
      <c r="AW158" s="13" t="s">
        <v>36</v>
      </c>
      <c r="AX158" s="13" t="s">
        <v>85</v>
      </c>
      <c r="AY158" s="254" t="s">
        <v>147</v>
      </c>
    </row>
    <row r="159" s="2" customFormat="1" ht="16.5" customHeight="1">
      <c r="A159" s="37"/>
      <c r="B159" s="38"/>
      <c r="C159" s="229" t="s">
        <v>227</v>
      </c>
      <c r="D159" s="229" t="s">
        <v>149</v>
      </c>
      <c r="E159" s="230" t="s">
        <v>228</v>
      </c>
      <c r="F159" s="231" t="s">
        <v>229</v>
      </c>
      <c r="G159" s="232" t="s">
        <v>95</v>
      </c>
      <c r="H159" s="233">
        <v>5534</v>
      </c>
      <c r="I159" s="234"/>
      <c r="J159" s="235">
        <f>ROUND(I159*H159,2)</f>
        <v>0</v>
      </c>
      <c r="K159" s="236"/>
      <c r="L159" s="43"/>
      <c r="M159" s="237" t="s">
        <v>1</v>
      </c>
      <c r="N159" s="238" t="s">
        <v>45</v>
      </c>
      <c r="O159" s="90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1" t="s">
        <v>152</v>
      </c>
      <c r="AT159" s="241" t="s">
        <v>149</v>
      </c>
      <c r="AU159" s="241" t="s">
        <v>92</v>
      </c>
      <c r="AY159" s="16" t="s">
        <v>147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85</v>
      </c>
      <c r="BK159" s="242">
        <f>ROUND(I159*H159,2)</f>
        <v>0</v>
      </c>
      <c r="BL159" s="16" t="s">
        <v>152</v>
      </c>
      <c r="BM159" s="241" t="s">
        <v>230</v>
      </c>
    </row>
    <row r="160" s="13" customFormat="1">
      <c r="A160" s="13"/>
      <c r="B160" s="243"/>
      <c r="C160" s="244"/>
      <c r="D160" s="245" t="s">
        <v>154</v>
      </c>
      <c r="E160" s="246" t="s">
        <v>1</v>
      </c>
      <c r="F160" s="247" t="s">
        <v>104</v>
      </c>
      <c r="G160" s="244"/>
      <c r="H160" s="248">
        <v>5534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154</v>
      </c>
      <c r="AU160" s="254" t="s">
        <v>92</v>
      </c>
      <c r="AV160" s="13" t="s">
        <v>92</v>
      </c>
      <c r="AW160" s="13" t="s">
        <v>36</v>
      </c>
      <c r="AX160" s="13" t="s">
        <v>85</v>
      </c>
      <c r="AY160" s="254" t="s">
        <v>147</v>
      </c>
    </row>
    <row r="161" s="2" customFormat="1" ht="24" customHeight="1">
      <c r="A161" s="37"/>
      <c r="B161" s="38"/>
      <c r="C161" s="229" t="s">
        <v>231</v>
      </c>
      <c r="D161" s="229" t="s">
        <v>149</v>
      </c>
      <c r="E161" s="230" t="s">
        <v>232</v>
      </c>
      <c r="F161" s="231" t="s">
        <v>233</v>
      </c>
      <c r="G161" s="232" t="s">
        <v>180</v>
      </c>
      <c r="H161" s="233">
        <v>75</v>
      </c>
      <c r="I161" s="234"/>
      <c r="J161" s="235">
        <f>ROUND(I161*H161,2)</f>
        <v>0</v>
      </c>
      <c r="K161" s="236"/>
      <c r="L161" s="43"/>
      <c r="M161" s="237" t="s">
        <v>1</v>
      </c>
      <c r="N161" s="238" t="s">
        <v>45</v>
      </c>
      <c r="O161" s="90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1" t="s">
        <v>152</v>
      </c>
      <c r="AT161" s="241" t="s">
        <v>149</v>
      </c>
      <c r="AU161" s="241" t="s">
        <v>92</v>
      </c>
      <c r="AY161" s="16" t="s">
        <v>147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6" t="s">
        <v>85</v>
      </c>
      <c r="BK161" s="242">
        <f>ROUND(I161*H161,2)</f>
        <v>0</v>
      </c>
      <c r="BL161" s="16" t="s">
        <v>152</v>
      </c>
      <c r="BM161" s="241" t="s">
        <v>234</v>
      </c>
    </row>
    <row r="162" s="2" customFormat="1" ht="24" customHeight="1">
      <c r="A162" s="37"/>
      <c r="B162" s="38"/>
      <c r="C162" s="229" t="s">
        <v>235</v>
      </c>
      <c r="D162" s="229" t="s">
        <v>149</v>
      </c>
      <c r="E162" s="230" t="s">
        <v>236</v>
      </c>
      <c r="F162" s="231" t="s">
        <v>237</v>
      </c>
      <c r="G162" s="232" t="s">
        <v>180</v>
      </c>
      <c r="H162" s="233">
        <v>75</v>
      </c>
      <c r="I162" s="234"/>
      <c r="J162" s="235">
        <f>ROUND(I162*H162,2)</f>
        <v>0</v>
      </c>
      <c r="K162" s="236"/>
      <c r="L162" s="43"/>
      <c r="M162" s="237" t="s">
        <v>1</v>
      </c>
      <c r="N162" s="238" t="s">
        <v>45</v>
      </c>
      <c r="O162" s="90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1" t="s">
        <v>152</v>
      </c>
      <c r="AT162" s="241" t="s">
        <v>149</v>
      </c>
      <c r="AU162" s="241" t="s">
        <v>92</v>
      </c>
      <c r="AY162" s="16" t="s">
        <v>147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85</v>
      </c>
      <c r="BK162" s="242">
        <f>ROUND(I162*H162,2)</f>
        <v>0</v>
      </c>
      <c r="BL162" s="16" t="s">
        <v>152</v>
      </c>
      <c r="BM162" s="241" t="s">
        <v>238</v>
      </c>
    </row>
    <row r="163" s="2" customFormat="1" ht="24" customHeight="1">
      <c r="A163" s="37"/>
      <c r="B163" s="38"/>
      <c r="C163" s="266" t="s">
        <v>7</v>
      </c>
      <c r="D163" s="266" t="s">
        <v>211</v>
      </c>
      <c r="E163" s="267" t="s">
        <v>239</v>
      </c>
      <c r="F163" s="268" t="s">
        <v>240</v>
      </c>
      <c r="G163" s="269" t="s">
        <v>180</v>
      </c>
      <c r="H163" s="270">
        <v>75</v>
      </c>
      <c r="I163" s="271"/>
      <c r="J163" s="272">
        <f>ROUND(I163*H163,2)</f>
        <v>0</v>
      </c>
      <c r="K163" s="273"/>
      <c r="L163" s="274"/>
      <c r="M163" s="275" t="s">
        <v>1</v>
      </c>
      <c r="N163" s="276" t="s">
        <v>45</v>
      </c>
      <c r="O163" s="90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1" t="s">
        <v>182</v>
      </c>
      <c r="AT163" s="241" t="s">
        <v>211</v>
      </c>
      <c r="AU163" s="241" t="s">
        <v>92</v>
      </c>
      <c r="AY163" s="16" t="s">
        <v>147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85</v>
      </c>
      <c r="BK163" s="242">
        <f>ROUND(I163*H163,2)</f>
        <v>0</v>
      </c>
      <c r="BL163" s="16" t="s">
        <v>152</v>
      </c>
      <c r="BM163" s="241" t="s">
        <v>241</v>
      </c>
    </row>
    <row r="164" s="2" customFormat="1" ht="16.5" customHeight="1">
      <c r="A164" s="37"/>
      <c r="B164" s="38"/>
      <c r="C164" s="266" t="s">
        <v>242</v>
      </c>
      <c r="D164" s="266" t="s">
        <v>211</v>
      </c>
      <c r="E164" s="267" t="s">
        <v>243</v>
      </c>
      <c r="F164" s="268" t="s">
        <v>244</v>
      </c>
      <c r="G164" s="269" t="s">
        <v>180</v>
      </c>
      <c r="H164" s="270">
        <v>75</v>
      </c>
      <c r="I164" s="271"/>
      <c r="J164" s="272">
        <f>ROUND(I164*H164,2)</f>
        <v>0</v>
      </c>
      <c r="K164" s="273"/>
      <c r="L164" s="274"/>
      <c r="M164" s="275" t="s">
        <v>1</v>
      </c>
      <c r="N164" s="276" t="s">
        <v>45</v>
      </c>
      <c r="O164" s="90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1" t="s">
        <v>182</v>
      </c>
      <c r="AT164" s="241" t="s">
        <v>211</v>
      </c>
      <c r="AU164" s="241" t="s">
        <v>92</v>
      </c>
      <c r="AY164" s="16" t="s">
        <v>147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85</v>
      </c>
      <c r="BK164" s="242">
        <f>ROUND(I164*H164,2)</f>
        <v>0</v>
      </c>
      <c r="BL164" s="16" t="s">
        <v>152</v>
      </c>
      <c r="BM164" s="241" t="s">
        <v>245</v>
      </c>
    </row>
    <row r="165" s="2" customFormat="1" ht="24" customHeight="1">
      <c r="A165" s="37"/>
      <c r="B165" s="38"/>
      <c r="C165" s="229" t="s">
        <v>246</v>
      </c>
      <c r="D165" s="229" t="s">
        <v>149</v>
      </c>
      <c r="E165" s="230" t="s">
        <v>247</v>
      </c>
      <c r="F165" s="231" t="s">
        <v>248</v>
      </c>
      <c r="G165" s="232" t="s">
        <v>180</v>
      </c>
      <c r="H165" s="233">
        <v>75</v>
      </c>
      <c r="I165" s="234"/>
      <c r="J165" s="235">
        <f>ROUND(I165*H165,2)</f>
        <v>0</v>
      </c>
      <c r="K165" s="236"/>
      <c r="L165" s="43"/>
      <c r="M165" s="237" t="s">
        <v>1</v>
      </c>
      <c r="N165" s="238" t="s">
        <v>45</v>
      </c>
      <c r="O165" s="90"/>
      <c r="P165" s="239">
        <f>O165*H165</f>
        <v>0</v>
      </c>
      <c r="Q165" s="239">
        <v>6.0000000000000002E-05</v>
      </c>
      <c r="R165" s="239">
        <f>Q165*H165</f>
        <v>0.0045000000000000005</v>
      </c>
      <c r="S165" s="239">
        <v>0</v>
      </c>
      <c r="T165" s="24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1" t="s">
        <v>152</v>
      </c>
      <c r="AT165" s="241" t="s">
        <v>149</v>
      </c>
      <c r="AU165" s="241" t="s">
        <v>92</v>
      </c>
      <c r="AY165" s="16" t="s">
        <v>147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85</v>
      </c>
      <c r="BK165" s="242">
        <f>ROUND(I165*H165,2)</f>
        <v>0</v>
      </c>
      <c r="BL165" s="16" t="s">
        <v>152</v>
      </c>
      <c r="BM165" s="241" t="s">
        <v>249</v>
      </c>
    </row>
    <row r="166" s="2" customFormat="1" ht="16.5" customHeight="1">
      <c r="A166" s="37"/>
      <c r="B166" s="38"/>
      <c r="C166" s="266" t="s">
        <v>250</v>
      </c>
      <c r="D166" s="266" t="s">
        <v>211</v>
      </c>
      <c r="E166" s="267" t="s">
        <v>251</v>
      </c>
      <c r="F166" s="268" t="s">
        <v>252</v>
      </c>
      <c r="G166" s="269" t="s">
        <v>89</v>
      </c>
      <c r="H166" s="270">
        <v>2.25</v>
      </c>
      <c r="I166" s="271"/>
      <c r="J166" s="272">
        <f>ROUND(I166*H166,2)</f>
        <v>0</v>
      </c>
      <c r="K166" s="273"/>
      <c r="L166" s="274"/>
      <c r="M166" s="275" t="s">
        <v>1</v>
      </c>
      <c r="N166" s="276" t="s">
        <v>45</v>
      </c>
      <c r="O166" s="90"/>
      <c r="P166" s="239">
        <f>O166*H166</f>
        <v>0</v>
      </c>
      <c r="Q166" s="239">
        <v>0.55000000000000004</v>
      </c>
      <c r="R166" s="239">
        <f>Q166*H166</f>
        <v>1.2375</v>
      </c>
      <c r="S166" s="239">
        <v>0</v>
      </c>
      <c r="T166" s="24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1" t="s">
        <v>182</v>
      </c>
      <c r="AT166" s="241" t="s">
        <v>211</v>
      </c>
      <c r="AU166" s="241" t="s">
        <v>92</v>
      </c>
      <c r="AY166" s="16" t="s">
        <v>147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6" t="s">
        <v>85</v>
      </c>
      <c r="BK166" s="242">
        <f>ROUND(I166*H166,2)</f>
        <v>0</v>
      </c>
      <c r="BL166" s="16" t="s">
        <v>152</v>
      </c>
      <c r="BM166" s="241" t="s">
        <v>253</v>
      </c>
    </row>
    <row r="167" s="13" customFormat="1">
      <c r="A167" s="13"/>
      <c r="B167" s="243"/>
      <c r="C167" s="244"/>
      <c r="D167" s="245" t="s">
        <v>154</v>
      </c>
      <c r="E167" s="246" t="s">
        <v>1</v>
      </c>
      <c r="F167" s="247" t="s">
        <v>254</v>
      </c>
      <c r="G167" s="244"/>
      <c r="H167" s="248">
        <v>2.25</v>
      </c>
      <c r="I167" s="249"/>
      <c r="J167" s="244"/>
      <c r="K167" s="244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154</v>
      </c>
      <c r="AU167" s="254" t="s">
        <v>92</v>
      </c>
      <c r="AV167" s="13" t="s">
        <v>92</v>
      </c>
      <c r="AW167" s="13" t="s">
        <v>36</v>
      </c>
      <c r="AX167" s="13" t="s">
        <v>85</v>
      </c>
      <c r="AY167" s="254" t="s">
        <v>147</v>
      </c>
    </row>
    <row r="168" s="12" customFormat="1" ht="22.8" customHeight="1">
      <c r="A168" s="12"/>
      <c r="B168" s="213"/>
      <c r="C168" s="214"/>
      <c r="D168" s="215" t="s">
        <v>79</v>
      </c>
      <c r="E168" s="227" t="s">
        <v>92</v>
      </c>
      <c r="F168" s="227" t="s">
        <v>255</v>
      </c>
      <c r="G168" s="214"/>
      <c r="H168" s="214"/>
      <c r="I168" s="217"/>
      <c r="J168" s="228">
        <f>BK168</f>
        <v>0</v>
      </c>
      <c r="K168" s="214"/>
      <c r="L168" s="219"/>
      <c r="M168" s="220"/>
      <c r="N168" s="221"/>
      <c r="O168" s="221"/>
      <c r="P168" s="222">
        <f>SUM(P169:P170)</f>
        <v>0</v>
      </c>
      <c r="Q168" s="221"/>
      <c r="R168" s="222">
        <f>SUM(R169:R170)</f>
        <v>5.3752319999999996</v>
      </c>
      <c r="S168" s="221"/>
      <c r="T168" s="223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4" t="s">
        <v>85</v>
      </c>
      <c r="AT168" s="225" t="s">
        <v>79</v>
      </c>
      <c r="AU168" s="225" t="s">
        <v>85</v>
      </c>
      <c r="AY168" s="224" t="s">
        <v>147</v>
      </c>
      <c r="BK168" s="226">
        <f>SUM(BK169:BK170)</f>
        <v>0</v>
      </c>
    </row>
    <row r="169" s="2" customFormat="1" ht="16.5" customHeight="1">
      <c r="A169" s="37"/>
      <c r="B169" s="38"/>
      <c r="C169" s="229" t="s">
        <v>256</v>
      </c>
      <c r="D169" s="229" t="s">
        <v>149</v>
      </c>
      <c r="E169" s="230" t="s">
        <v>257</v>
      </c>
      <c r="F169" s="231" t="s">
        <v>258</v>
      </c>
      <c r="G169" s="232" t="s">
        <v>89</v>
      </c>
      <c r="H169" s="233">
        <v>1.9199999999999999</v>
      </c>
      <c r="I169" s="234"/>
      <c r="J169" s="235">
        <f>ROUND(I169*H169,2)</f>
        <v>0</v>
      </c>
      <c r="K169" s="236"/>
      <c r="L169" s="43"/>
      <c r="M169" s="237" t="s">
        <v>1</v>
      </c>
      <c r="N169" s="238" t="s">
        <v>45</v>
      </c>
      <c r="O169" s="90"/>
      <c r="P169" s="239">
        <f>O169*H169</f>
        <v>0</v>
      </c>
      <c r="Q169" s="239">
        <v>2.7995999999999999</v>
      </c>
      <c r="R169" s="239">
        <f>Q169*H169</f>
        <v>5.3752319999999996</v>
      </c>
      <c r="S169" s="239">
        <v>0</v>
      </c>
      <c r="T169" s="24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1" t="s">
        <v>152</v>
      </c>
      <c r="AT169" s="241" t="s">
        <v>149</v>
      </c>
      <c r="AU169" s="241" t="s">
        <v>92</v>
      </c>
      <c r="AY169" s="16" t="s">
        <v>147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6" t="s">
        <v>85</v>
      </c>
      <c r="BK169" s="242">
        <f>ROUND(I169*H169,2)</f>
        <v>0</v>
      </c>
      <c r="BL169" s="16" t="s">
        <v>152</v>
      </c>
      <c r="BM169" s="241" t="s">
        <v>259</v>
      </c>
    </row>
    <row r="170" s="13" customFormat="1">
      <c r="A170" s="13"/>
      <c r="B170" s="243"/>
      <c r="C170" s="244"/>
      <c r="D170" s="245" t="s">
        <v>154</v>
      </c>
      <c r="E170" s="246" t="s">
        <v>1</v>
      </c>
      <c r="F170" s="247" t="s">
        <v>176</v>
      </c>
      <c r="G170" s="244"/>
      <c r="H170" s="248">
        <v>1.9199999999999999</v>
      </c>
      <c r="I170" s="249"/>
      <c r="J170" s="244"/>
      <c r="K170" s="244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154</v>
      </c>
      <c r="AU170" s="254" t="s">
        <v>92</v>
      </c>
      <c r="AV170" s="13" t="s">
        <v>92</v>
      </c>
      <c r="AW170" s="13" t="s">
        <v>36</v>
      </c>
      <c r="AX170" s="13" t="s">
        <v>85</v>
      </c>
      <c r="AY170" s="254" t="s">
        <v>147</v>
      </c>
    </row>
    <row r="171" s="12" customFormat="1" ht="22.8" customHeight="1">
      <c r="A171" s="12"/>
      <c r="B171" s="213"/>
      <c r="C171" s="214"/>
      <c r="D171" s="215" t="s">
        <v>79</v>
      </c>
      <c r="E171" s="227" t="s">
        <v>152</v>
      </c>
      <c r="F171" s="227" t="s">
        <v>260</v>
      </c>
      <c r="G171" s="214"/>
      <c r="H171" s="214"/>
      <c r="I171" s="217"/>
      <c r="J171" s="228">
        <f>BK171</f>
        <v>0</v>
      </c>
      <c r="K171" s="214"/>
      <c r="L171" s="219"/>
      <c r="M171" s="220"/>
      <c r="N171" s="221"/>
      <c r="O171" s="221"/>
      <c r="P171" s="222">
        <f>SUM(P172:P177)</f>
        <v>0</v>
      </c>
      <c r="Q171" s="221"/>
      <c r="R171" s="222">
        <f>SUM(R172:R177)</f>
        <v>319.40812799999998</v>
      </c>
      <c r="S171" s="221"/>
      <c r="T171" s="223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4" t="s">
        <v>85</v>
      </c>
      <c r="AT171" s="225" t="s">
        <v>79</v>
      </c>
      <c r="AU171" s="225" t="s">
        <v>85</v>
      </c>
      <c r="AY171" s="224" t="s">
        <v>147</v>
      </c>
      <c r="BK171" s="226">
        <f>SUM(BK172:BK177)</f>
        <v>0</v>
      </c>
    </row>
    <row r="172" s="2" customFormat="1" ht="24" customHeight="1">
      <c r="A172" s="37"/>
      <c r="B172" s="38"/>
      <c r="C172" s="229" t="s">
        <v>261</v>
      </c>
      <c r="D172" s="229" t="s">
        <v>149</v>
      </c>
      <c r="E172" s="230" t="s">
        <v>262</v>
      </c>
      <c r="F172" s="231" t="s">
        <v>263</v>
      </c>
      <c r="G172" s="232" t="s">
        <v>89</v>
      </c>
      <c r="H172" s="233">
        <v>8.9600000000000009</v>
      </c>
      <c r="I172" s="234"/>
      <c r="J172" s="235">
        <f>ROUND(I172*H172,2)</f>
        <v>0</v>
      </c>
      <c r="K172" s="236"/>
      <c r="L172" s="43"/>
      <c r="M172" s="237" t="s">
        <v>1</v>
      </c>
      <c r="N172" s="238" t="s">
        <v>45</v>
      </c>
      <c r="O172" s="90"/>
      <c r="P172" s="239">
        <f>O172*H172</f>
        <v>0</v>
      </c>
      <c r="Q172" s="239">
        <v>1.9967999999999999</v>
      </c>
      <c r="R172" s="239">
        <f>Q172*H172</f>
        <v>17.891328000000001</v>
      </c>
      <c r="S172" s="239">
        <v>0</v>
      </c>
      <c r="T172" s="24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1" t="s">
        <v>152</v>
      </c>
      <c r="AT172" s="241" t="s">
        <v>149</v>
      </c>
      <c r="AU172" s="241" t="s">
        <v>92</v>
      </c>
      <c r="AY172" s="16" t="s">
        <v>147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85</v>
      </c>
      <c r="BK172" s="242">
        <f>ROUND(I172*H172,2)</f>
        <v>0</v>
      </c>
      <c r="BL172" s="16" t="s">
        <v>152</v>
      </c>
      <c r="BM172" s="241" t="s">
        <v>264</v>
      </c>
    </row>
    <row r="173" s="13" customFormat="1">
      <c r="A173" s="13"/>
      <c r="B173" s="243"/>
      <c r="C173" s="244"/>
      <c r="D173" s="245" t="s">
        <v>154</v>
      </c>
      <c r="E173" s="246" t="s">
        <v>1</v>
      </c>
      <c r="F173" s="247" t="s">
        <v>265</v>
      </c>
      <c r="G173" s="244"/>
      <c r="H173" s="248">
        <v>8.9600000000000009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154</v>
      </c>
      <c r="AU173" s="254" t="s">
        <v>92</v>
      </c>
      <c r="AV173" s="13" t="s">
        <v>92</v>
      </c>
      <c r="AW173" s="13" t="s">
        <v>36</v>
      </c>
      <c r="AX173" s="13" t="s">
        <v>85</v>
      </c>
      <c r="AY173" s="254" t="s">
        <v>147</v>
      </c>
    </row>
    <row r="174" s="2" customFormat="1" ht="24" customHeight="1">
      <c r="A174" s="37"/>
      <c r="B174" s="38"/>
      <c r="C174" s="229" t="s">
        <v>266</v>
      </c>
      <c r="D174" s="229" t="s">
        <v>149</v>
      </c>
      <c r="E174" s="230" t="s">
        <v>267</v>
      </c>
      <c r="F174" s="231" t="s">
        <v>268</v>
      </c>
      <c r="G174" s="232" t="s">
        <v>89</v>
      </c>
      <c r="H174" s="233">
        <v>151</v>
      </c>
      <c r="I174" s="234"/>
      <c r="J174" s="235">
        <f>ROUND(I174*H174,2)</f>
        <v>0</v>
      </c>
      <c r="K174" s="236"/>
      <c r="L174" s="43"/>
      <c r="M174" s="237" t="s">
        <v>1</v>
      </c>
      <c r="N174" s="238" t="s">
        <v>45</v>
      </c>
      <c r="O174" s="90"/>
      <c r="P174" s="239">
        <f>O174*H174</f>
        <v>0</v>
      </c>
      <c r="Q174" s="239">
        <v>1.9967999999999999</v>
      </c>
      <c r="R174" s="239">
        <f>Q174*H174</f>
        <v>301.51679999999999</v>
      </c>
      <c r="S174" s="239">
        <v>0</v>
      </c>
      <c r="T174" s="24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1" t="s">
        <v>152</v>
      </c>
      <c r="AT174" s="241" t="s">
        <v>149</v>
      </c>
      <c r="AU174" s="241" t="s">
        <v>92</v>
      </c>
      <c r="AY174" s="16" t="s">
        <v>147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85</v>
      </c>
      <c r="BK174" s="242">
        <f>ROUND(I174*H174,2)</f>
        <v>0</v>
      </c>
      <c r="BL174" s="16" t="s">
        <v>152</v>
      </c>
      <c r="BM174" s="241" t="s">
        <v>269</v>
      </c>
    </row>
    <row r="175" s="13" customFormat="1">
      <c r="A175" s="13"/>
      <c r="B175" s="243"/>
      <c r="C175" s="244"/>
      <c r="D175" s="245" t="s">
        <v>154</v>
      </c>
      <c r="E175" s="246" t="s">
        <v>1</v>
      </c>
      <c r="F175" s="247" t="s">
        <v>270</v>
      </c>
      <c r="G175" s="244"/>
      <c r="H175" s="248">
        <v>151</v>
      </c>
      <c r="I175" s="249"/>
      <c r="J175" s="244"/>
      <c r="K175" s="244"/>
      <c r="L175" s="250"/>
      <c r="M175" s="251"/>
      <c r="N175" s="252"/>
      <c r="O175" s="252"/>
      <c r="P175" s="252"/>
      <c r="Q175" s="252"/>
      <c r="R175" s="252"/>
      <c r="S175" s="252"/>
      <c r="T175" s="25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154</v>
      </c>
      <c r="AU175" s="254" t="s">
        <v>92</v>
      </c>
      <c r="AV175" s="13" t="s">
        <v>92</v>
      </c>
      <c r="AW175" s="13" t="s">
        <v>36</v>
      </c>
      <c r="AX175" s="13" t="s">
        <v>85</v>
      </c>
      <c r="AY175" s="254" t="s">
        <v>147</v>
      </c>
    </row>
    <row r="176" s="2" customFormat="1" ht="16.5" customHeight="1">
      <c r="A176" s="37"/>
      <c r="B176" s="38"/>
      <c r="C176" s="229" t="s">
        <v>271</v>
      </c>
      <c r="D176" s="229" t="s">
        <v>149</v>
      </c>
      <c r="E176" s="230" t="s">
        <v>272</v>
      </c>
      <c r="F176" s="231" t="s">
        <v>273</v>
      </c>
      <c r="G176" s="232" t="s">
        <v>95</v>
      </c>
      <c r="H176" s="233">
        <v>302</v>
      </c>
      <c r="I176" s="234"/>
      <c r="J176" s="235">
        <f>ROUND(I176*H176,2)</f>
        <v>0</v>
      </c>
      <c r="K176" s="236"/>
      <c r="L176" s="43"/>
      <c r="M176" s="237" t="s">
        <v>1</v>
      </c>
      <c r="N176" s="238" t="s">
        <v>45</v>
      </c>
      <c r="O176" s="90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1" t="s">
        <v>152</v>
      </c>
      <c r="AT176" s="241" t="s">
        <v>149</v>
      </c>
      <c r="AU176" s="241" t="s">
        <v>92</v>
      </c>
      <c r="AY176" s="16" t="s">
        <v>147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85</v>
      </c>
      <c r="BK176" s="242">
        <f>ROUND(I176*H176,2)</f>
        <v>0</v>
      </c>
      <c r="BL176" s="16" t="s">
        <v>152</v>
      </c>
      <c r="BM176" s="241" t="s">
        <v>274</v>
      </c>
    </row>
    <row r="177" s="13" customFormat="1">
      <c r="A177" s="13"/>
      <c r="B177" s="243"/>
      <c r="C177" s="244"/>
      <c r="D177" s="245" t="s">
        <v>154</v>
      </c>
      <c r="E177" s="246" t="s">
        <v>1</v>
      </c>
      <c r="F177" s="247" t="s">
        <v>98</v>
      </c>
      <c r="G177" s="244"/>
      <c r="H177" s="248">
        <v>302</v>
      </c>
      <c r="I177" s="249"/>
      <c r="J177" s="244"/>
      <c r="K177" s="244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154</v>
      </c>
      <c r="AU177" s="254" t="s">
        <v>92</v>
      </c>
      <c r="AV177" s="13" t="s">
        <v>92</v>
      </c>
      <c r="AW177" s="13" t="s">
        <v>36</v>
      </c>
      <c r="AX177" s="13" t="s">
        <v>85</v>
      </c>
      <c r="AY177" s="254" t="s">
        <v>147</v>
      </c>
    </row>
    <row r="178" s="12" customFormat="1" ht="25.92" customHeight="1">
      <c r="A178" s="12"/>
      <c r="B178" s="213"/>
      <c r="C178" s="214"/>
      <c r="D178" s="215" t="s">
        <v>79</v>
      </c>
      <c r="E178" s="216" t="s">
        <v>275</v>
      </c>
      <c r="F178" s="216" t="s">
        <v>276</v>
      </c>
      <c r="G178" s="214"/>
      <c r="H178" s="214"/>
      <c r="I178" s="217"/>
      <c r="J178" s="218">
        <f>BK178</f>
        <v>0</v>
      </c>
      <c r="K178" s="214"/>
      <c r="L178" s="219"/>
      <c r="M178" s="220"/>
      <c r="N178" s="221"/>
      <c r="O178" s="221"/>
      <c r="P178" s="222">
        <f>P179+P185+P187</f>
        <v>0</v>
      </c>
      <c r="Q178" s="221"/>
      <c r="R178" s="222">
        <f>R179+R185+R187</f>
        <v>0</v>
      </c>
      <c r="S178" s="221"/>
      <c r="T178" s="223">
        <f>T179+T185+T187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4" t="s">
        <v>168</v>
      </c>
      <c r="AT178" s="225" t="s">
        <v>79</v>
      </c>
      <c r="AU178" s="225" t="s">
        <v>80</v>
      </c>
      <c r="AY178" s="224" t="s">
        <v>147</v>
      </c>
      <c r="BK178" s="226">
        <f>BK179+BK185+BK187</f>
        <v>0</v>
      </c>
    </row>
    <row r="179" s="12" customFormat="1" ht="22.8" customHeight="1">
      <c r="A179" s="12"/>
      <c r="B179" s="213"/>
      <c r="C179" s="214"/>
      <c r="D179" s="215" t="s">
        <v>79</v>
      </c>
      <c r="E179" s="227" t="s">
        <v>277</v>
      </c>
      <c r="F179" s="227" t="s">
        <v>278</v>
      </c>
      <c r="G179" s="214"/>
      <c r="H179" s="214"/>
      <c r="I179" s="217"/>
      <c r="J179" s="228">
        <f>BK179</f>
        <v>0</v>
      </c>
      <c r="K179" s="214"/>
      <c r="L179" s="219"/>
      <c r="M179" s="220"/>
      <c r="N179" s="221"/>
      <c r="O179" s="221"/>
      <c r="P179" s="222">
        <f>SUM(P180:P184)</f>
        <v>0</v>
      </c>
      <c r="Q179" s="221"/>
      <c r="R179" s="222">
        <f>SUM(R180:R184)</f>
        <v>0</v>
      </c>
      <c r="S179" s="221"/>
      <c r="T179" s="223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4" t="s">
        <v>168</v>
      </c>
      <c r="AT179" s="225" t="s">
        <v>79</v>
      </c>
      <c r="AU179" s="225" t="s">
        <v>85</v>
      </c>
      <c r="AY179" s="224" t="s">
        <v>147</v>
      </c>
      <c r="BK179" s="226">
        <f>SUM(BK180:BK184)</f>
        <v>0</v>
      </c>
    </row>
    <row r="180" s="2" customFormat="1" ht="16.5" customHeight="1">
      <c r="A180" s="37"/>
      <c r="B180" s="38"/>
      <c r="C180" s="229" t="s">
        <v>279</v>
      </c>
      <c r="D180" s="229" t="s">
        <v>149</v>
      </c>
      <c r="E180" s="230" t="s">
        <v>280</v>
      </c>
      <c r="F180" s="231" t="s">
        <v>281</v>
      </c>
      <c r="G180" s="232" t="s">
        <v>282</v>
      </c>
      <c r="H180" s="233">
        <v>1</v>
      </c>
      <c r="I180" s="234"/>
      <c r="J180" s="235">
        <f>ROUND(I180*H180,2)</f>
        <v>0</v>
      </c>
      <c r="K180" s="236"/>
      <c r="L180" s="43"/>
      <c r="M180" s="237" t="s">
        <v>1</v>
      </c>
      <c r="N180" s="238" t="s">
        <v>45</v>
      </c>
      <c r="O180" s="90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1" t="s">
        <v>283</v>
      </c>
      <c r="AT180" s="241" t="s">
        <v>149</v>
      </c>
      <c r="AU180" s="241" t="s">
        <v>92</v>
      </c>
      <c r="AY180" s="16" t="s">
        <v>147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85</v>
      </c>
      <c r="BK180" s="242">
        <f>ROUND(I180*H180,2)</f>
        <v>0</v>
      </c>
      <c r="BL180" s="16" t="s">
        <v>283</v>
      </c>
      <c r="BM180" s="241" t="s">
        <v>284</v>
      </c>
    </row>
    <row r="181" s="2" customFormat="1" ht="16.5" customHeight="1">
      <c r="A181" s="37"/>
      <c r="B181" s="38"/>
      <c r="C181" s="229" t="s">
        <v>285</v>
      </c>
      <c r="D181" s="229" t="s">
        <v>149</v>
      </c>
      <c r="E181" s="230" t="s">
        <v>286</v>
      </c>
      <c r="F181" s="231" t="s">
        <v>287</v>
      </c>
      <c r="G181" s="232" t="s">
        <v>282</v>
      </c>
      <c r="H181" s="233">
        <v>1</v>
      </c>
      <c r="I181" s="234"/>
      <c r="J181" s="235">
        <f>ROUND(I181*H181,2)</f>
        <v>0</v>
      </c>
      <c r="K181" s="236"/>
      <c r="L181" s="43"/>
      <c r="M181" s="237" t="s">
        <v>1</v>
      </c>
      <c r="N181" s="238" t="s">
        <v>45</v>
      </c>
      <c r="O181" s="90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1" t="s">
        <v>283</v>
      </c>
      <c r="AT181" s="241" t="s">
        <v>149</v>
      </c>
      <c r="AU181" s="241" t="s">
        <v>92</v>
      </c>
      <c r="AY181" s="16" t="s">
        <v>147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85</v>
      </c>
      <c r="BK181" s="242">
        <f>ROUND(I181*H181,2)</f>
        <v>0</v>
      </c>
      <c r="BL181" s="16" t="s">
        <v>283</v>
      </c>
      <c r="BM181" s="241" t="s">
        <v>288</v>
      </c>
    </row>
    <row r="182" s="2" customFormat="1" ht="16.5" customHeight="1">
      <c r="A182" s="37"/>
      <c r="B182" s="38"/>
      <c r="C182" s="229" t="s">
        <v>289</v>
      </c>
      <c r="D182" s="229" t="s">
        <v>149</v>
      </c>
      <c r="E182" s="230" t="s">
        <v>290</v>
      </c>
      <c r="F182" s="231" t="s">
        <v>291</v>
      </c>
      <c r="G182" s="232" t="s">
        <v>282</v>
      </c>
      <c r="H182" s="233">
        <v>1</v>
      </c>
      <c r="I182" s="234"/>
      <c r="J182" s="235">
        <f>ROUND(I182*H182,2)</f>
        <v>0</v>
      </c>
      <c r="K182" s="236"/>
      <c r="L182" s="43"/>
      <c r="M182" s="237" t="s">
        <v>1</v>
      </c>
      <c r="N182" s="238" t="s">
        <v>45</v>
      </c>
      <c r="O182" s="90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1" t="s">
        <v>283</v>
      </c>
      <c r="AT182" s="241" t="s">
        <v>149</v>
      </c>
      <c r="AU182" s="241" t="s">
        <v>92</v>
      </c>
      <c r="AY182" s="16" t="s">
        <v>147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85</v>
      </c>
      <c r="BK182" s="242">
        <f>ROUND(I182*H182,2)</f>
        <v>0</v>
      </c>
      <c r="BL182" s="16" t="s">
        <v>283</v>
      </c>
      <c r="BM182" s="241" t="s">
        <v>292</v>
      </c>
    </row>
    <row r="183" s="2" customFormat="1" ht="16.5" customHeight="1">
      <c r="A183" s="37"/>
      <c r="B183" s="38"/>
      <c r="C183" s="229" t="s">
        <v>293</v>
      </c>
      <c r="D183" s="229" t="s">
        <v>149</v>
      </c>
      <c r="E183" s="230" t="s">
        <v>294</v>
      </c>
      <c r="F183" s="231" t="s">
        <v>295</v>
      </c>
      <c r="G183" s="232" t="s">
        <v>282</v>
      </c>
      <c r="H183" s="233">
        <v>1</v>
      </c>
      <c r="I183" s="234"/>
      <c r="J183" s="235">
        <f>ROUND(I183*H183,2)</f>
        <v>0</v>
      </c>
      <c r="K183" s="236"/>
      <c r="L183" s="43"/>
      <c r="M183" s="237" t="s">
        <v>1</v>
      </c>
      <c r="N183" s="238" t="s">
        <v>45</v>
      </c>
      <c r="O183" s="90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1" t="s">
        <v>283</v>
      </c>
      <c r="AT183" s="241" t="s">
        <v>149</v>
      </c>
      <c r="AU183" s="241" t="s">
        <v>92</v>
      </c>
      <c r="AY183" s="16" t="s">
        <v>147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6" t="s">
        <v>85</v>
      </c>
      <c r="BK183" s="242">
        <f>ROUND(I183*H183,2)</f>
        <v>0</v>
      </c>
      <c r="BL183" s="16" t="s">
        <v>283</v>
      </c>
      <c r="BM183" s="241" t="s">
        <v>296</v>
      </c>
    </row>
    <row r="184" s="2" customFormat="1" ht="16.5" customHeight="1">
      <c r="A184" s="37"/>
      <c r="B184" s="38"/>
      <c r="C184" s="229" t="s">
        <v>297</v>
      </c>
      <c r="D184" s="229" t="s">
        <v>149</v>
      </c>
      <c r="E184" s="230" t="s">
        <v>298</v>
      </c>
      <c r="F184" s="231" t="s">
        <v>299</v>
      </c>
      <c r="G184" s="232" t="s">
        <v>282</v>
      </c>
      <c r="H184" s="233">
        <v>1</v>
      </c>
      <c r="I184" s="234"/>
      <c r="J184" s="235">
        <f>ROUND(I184*H184,2)</f>
        <v>0</v>
      </c>
      <c r="K184" s="236"/>
      <c r="L184" s="43"/>
      <c r="M184" s="237" t="s">
        <v>1</v>
      </c>
      <c r="N184" s="238" t="s">
        <v>45</v>
      </c>
      <c r="O184" s="90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1" t="s">
        <v>283</v>
      </c>
      <c r="AT184" s="241" t="s">
        <v>149</v>
      </c>
      <c r="AU184" s="241" t="s">
        <v>92</v>
      </c>
      <c r="AY184" s="16" t="s">
        <v>147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85</v>
      </c>
      <c r="BK184" s="242">
        <f>ROUND(I184*H184,2)</f>
        <v>0</v>
      </c>
      <c r="BL184" s="16" t="s">
        <v>283</v>
      </c>
      <c r="BM184" s="241" t="s">
        <v>300</v>
      </c>
    </row>
    <row r="185" s="12" customFormat="1" ht="22.8" customHeight="1">
      <c r="A185" s="12"/>
      <c r="B185" s="213"/>
      <c r="C185" s="214"/>
      <c r="D185" s="215" t="s">
        <v>79</v>
      </c>
      <c r="E185" s="227" t="s">
        <v>301</v>
      </c>
      <c r="F185" s="227" t="s">
        <v>302</v>
      </c>
      <c r="G185" s="214"/>
      <c r="H185" s="214"/>
      <c r="I185" s="217"/>
      <c r="J185" s="228">
        <f>BK185</f>
        <v>0</v>
      </c>
      <c r="K185" s="214"/>
      <c r="L185" s="219"/>
      <c r="M185" s="220"/>
      <c r="N185" s="221"/>
      <c r="O185" s="221"/>
      <c r="P185" s="222">
        <f>P186</f>
        <v>0</v>
      </c>
      <c r="Q185" s="221"/>
      <c r="R185" s="222">
        <f>R186</f>
        <v>0</v>
      </c>
      <c r="S185" s="221"/>
      <c r="T185" s="223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4" t="s">
        <v>168</v>
      </c>
      <c r="AT185" s="225" t="s">
        <v>79</v>
      </c>
      <c r="AU185" s="225" t="s">
        <v>85</v>
      </c>
      <c r="AY185" s="224" t="s">
        <v>147</v>
      </c>
      <c r="BK185" s="226">
        <f>BK186</f>
        <v>0</v>
      </c>
    </row>
    <row r="186" s="2" customFormat="1" ht="16.5" customHeight="1">
      <c r="A186" s="37"/>
      <c r="B186" s="38"/>
      <c r="C186" s="229" t="s">
        <v>303</v>
      </c>
      <c r="D186" s="229" t="s">
        <v>149</v>
      </c>
      <c r="E186" s="230" t="s">
        <v>304</v>
      </c>
      <c r="F186" s="231" t="s">
        <v>305</v>
      </c>
      <c r="G186" s="232" t="s">
        <v>282</v>
      </c>
      <c r="H186" s="233">
        <v>1</v>
      </c>
      <c r="I186" s="234"/>
      <c r="J186" s="235">
        <f>ROUND(I186*H186,2)</f>
        <v>0</v>
      </c>
      <c r="K186" s="236"/>
      <c r="L186" s="43"/>
      <c r="M186" s="237" t="s">
        <v>1</v>
      </c>
      <c r="N186" s="238" t="s">
        <v>45</v>
      </c>
      <c r="O186" s="90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1" t="s">
        <v>283</v>
      </c>
      <c r="AT186" s="241" t="s">
        <v>149</v>
      </c>
      <c r="AU186" s="241" t="s">
        <v>92</v>
      </c>
      <c r="AY186" s="16" t="s">
        <v>147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85</v>
      </c>
      <c r="BK186" s="242">
        <f>ROUND(I186*H186,2)</f>
        <v>0</v>
      </c>
      <c r="BL186" s="16" t="s">
        <v>283</v>
      </c>
      <c r="BM186" s="241" t="s">
        <v>306</v>
      </c>
    </row>
    <row r="187" s="12" customFormat="1" ht="22.8" customHeight="1">
      <c r="A187" s="12"/>
      <c r="B187" s="213"/>
      <c r="C187" s="214"/>
      <c r="D187" s="215" t="s">
        <v>79</v>
      </c>
      <c r="E187" s="227" t="s">
        <v>307</v>
      </c>
      <c r="F187" s="227" t="s">
        <v>308</v>
      </c>
      <c r="G187" s="214"/>
      <c r="H187" s="214"/>
      <c r="I187" s="217"/>
      <c r="J187" s="228">
        <f>BK187</f>
        <v>0</v>
      </c>
      <c r="K187" s="214"/>
      <c r="L187" s="219"/>
      <c r="M187" s="220"/>
      <c r="N187" s="221"/>
      <c r="O187" s="221"/>
      <c r="P187" s="222">
        <f>SUM(P188:P189)</f>
        <v>0</v>
      </c>
      <c r="Q187" s="221"/>
      <c r="R187" s="222">
        <f>SUM(R188:R189)</f>
        <v>0</v>
      </c>
      <c r="S187" s="221"/>
      <c r="T187" s="223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168</v>
      </c>
      <c r="AT187" s="225" t="s">
        <v>79</v>
      </c>
      <c r="AU187" s="225" t="s">
        <v>85</v>
      </c>
      <c r="AY187" s="224" t="s">
        <v>147</v>
      </c>
      <c r="BK187" s="226">
        <f>SUM(BK188:BK189)</f>
        <v>0</v>
      </c>
    </row>
    <row r="188" s="2" customFormat="1" ht="16.5" customHeight="1">
      <c r="A188" s="37"/>
      <c r="B188" s="38"/>
      <c r="C188" s="229" t="s">
        <v>309</v>
      </c>
      <c r="D188" s="229" t="s">
        <v>149</v>
      </c>
      <c r="E188" s="230" t="s">
        <v>310</v>
      </c>
      <c r="F188" s="231" t="s">
        <v>311</v>
      </c>
      <c r="G188" s="232" t="s">
        <v>282</v>
      </c>
      <c r="H188" s="233">
        <v>1</v>
      </c>
      <c r="I188" s="234"/>
      <c r="J188" s="235">
        <f>ROUND(I188*H188,2)</f>
        <v>0</v>
      </c>
      <c r="K188" s="236"/>
      <c r="L188" s="43"/>
      <c r="M188" s="237" t="s">
        <v>1</v>
      </c>
      <c r="N188" s="238" t="s">
        <v>45</v>
      </c>
      <c r="O188" s="90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1" t="s">
        <v>283</v>
      </c>
      <c r="AT188" s="241" t="s">
        <v>149</v>
      </c>
      <c r="AU188" s="241" t="s">
        <v>92</v>
      </c>
      <c r="AY188" s="16" t="s">
        <v>147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85</v>
      </c>
      <c r="BK188" s="242">
        <f>ROUND(I188*H188,2)</f>
        <v>0</v>
      </c>
      <c r="BL188" s="16" t="s">
        <v>283</v>
      </c>
      <c r="BM188" s="241" t="s">
        <v>312</v>
      </c>
    </row>
    <row r="189" s="2" customFormat="1" ht="16.5" customHeight="1">
      <c r="A189" s="37"/>
      <c r="B189" s="38"/>
      <c r="C189" s="229" t="s">
        <v>313</v>
      </c>
      <c r="D189" s="229" t="s">
        <v>149</v>
      </c>
      <c r="E189" s="230" t="s">
        <v>314</v>
      </c>
      <c r="F189" s="231" t="s">
        <v>315</v>
      </c>
      <c r="G189" s="232" t="s">
        <v>282</v>
      </c>
      <c r="H189" s="233">
        <v>1</v>
      </c>
      <c r="I189" s="234"/>
      <c r="J189" s="235">
        <f>ROUND(I189*H189,2)</f>
        <v>0</v>
      </c>
      <c r="K189" s="236"/>
      <c r="L189" s="43"/>
      <c r="M189" s="277" t="s">
        <v>1</v>
      </c>
      <c r="N189" s="278" t="s">
        <v>45</v>
      </c>
      <c r="O189" s="279"/>
      <c r="P189" s="280">
        <f>O189*H189</f>
        <v>0</v>
      </c>
      <c r="Q189" s="280">
        <v>0</v>
      </c>
      <c r="R189" s="280">
        <f>Q189*H189</f>
        <v>0</v>
      </c>
      <c r="S189" s="280">
        <v>0</v>
      </c>
      <c r="T189" s="28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1" t="s">
        <v>283</v>
      </c>
      <c r="AT189" s="241" t="s">
        <v>149</v>
      </c>
      <c r="AU189" s="241" t="s">
        <v>92</v>
      </c>
      <c r="AY189" s="16" t="s">
        <v>147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6" t="s">
        <v>85</v>
      </c>
      <c r="BK189" s="242">
        <f>ROUND(I189*H189,2)</f>
        <v>0</v>
      </c>
      <c r="BL189" s="16" t="s">
        <v>283</v>
      </c>
      <c r="BM189" s="241" t="s">
        <v>316</v>
      </c>
    </row>
    <row r="190" s="2" customFormat="1" ht="6.96" customHeight="1">
      <c r="A190" s="37"/>
      <c r="B190" s="65"/>
      <c r="C190" s="66"/>
      <c r="D190" s="66"/>
      <c r="E190" s="66"/>
      <c r="F190" s="66"/>
      <c r="G190" s="66"/>
      <c r="H190" s="66"/>
      <c r="I190" s="177"/>
      <c r="J190" s="66"/>
      <c r="K190" s="66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q6ky3E2PGHImJPsYW7FXDKaLiTwn+iKpIyh0g/pj2YE0nf5BEK1VGawWU0cHjIhfmvaC7XoRvO38H2D24KcCZQ==" hashValue="f+0q3cELR5DuXTZYz/PLVQTJCqV3fLcRnMXKEZbeL2bx1ZBNP798yEJkyn5/LS7PWVV+XtDq7xhgOSkZ07SH8g==" algorithmName="SHA-512" password="CC35"/>
  <autoFilter ref="C119:K189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FIREMNI\Karel-st</dc:creator>
  <cp:lastModifiedBy>FIREMNI\Karel-st</cp:lastModifiedBy>
  <dcterms:created xsi:type="dcterms:W3CDTF">2019-07-16T10:15:12Z</dcterms:created>
  <dcterms:modified xsi:type="dcterms:W3CDTF">2019-07-16T10:15:17Z</dcterms:modified>
</cp:coreProperties>
</file>